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740" activeTab="3"/>
  </bookViews>
  <sheets>
    <sheet name="Trial balance" sheetId="1" r:id="rId1"/>
    <sheet name="Bank" sheetId="2" r:id="rId2"/>
    <sheet name="Cash expenses" sheetId="3" r:id="rId3"/>
    <sheet name="Asset register" sheetId="4" r:id="rId4"/>
  </sheets>
  <definedNames>
    <definedName name="_xlnm.Print_Area" localSheetId="1">'Bank'!$A$1:$T$59</definedName>
    <definedName name="_xlnm.Print_Area" localSheetId="2">'Cash expenses'!$A$1:$G$32</definedName>
  </definedNames>
  <calcPr fullCalcOnLoad="1"/>
</workbook>
</file>

<file path=xl/sharedStrings.xml><?xml version="1.0" encoding="utf-8"?>
<sst xmlns="http://schemas.openxmlformats.org/spreadsheetml/2006/main" count="379" uniqueCount="131">
  <si>
    <t>DRAUGHTON PARISH COUNCIL</t>
  </si>
  <si>
    <t>Balance</t>
  </si>
  <si>
    <t>£</t>
  </si>
  <si>
    <t>Date</t>
  </si>
  <si>
    <t>B/fwd</t>
  </si>
  <si>
    <t>Lighting</t>
  </si>
  <si>
    <t>sub-</t>
  </si>
  <si>
    <t>scriptions</t>
  </si>
  <si>
    <t>Assets</t>
  </si>
  <si>
    <t>Salary</t>
  </si>
  <si>
    <t>Expenses</t>
  </si>
  <si>
    <t>Mainten</t>
  </si>
  <si>
    <t>Legal</t>
  </si>
  <si>
    <t>Precept</t>
  </si>
  <si>
    <t>W'leaves</t>
  </si>
  <si>
    <t>VAT</t>
  </si>
  <si>
    <t>refund</t>
  </si>
  <si>
    <t>Insur &amp;</t>
  </si>
  <si>
    <t>Total</t>
  </si>
  <si>
    <t>Photocopying</t>
  </si>
  <si>
    <t>Postage</t>
  </si>
  <si>
    <t xml:space="preserve"> </t>
  </si>
  <si>
    <t>Stationery</t>
  </si>
  <si>
    <t>Summary</t>
  </si>
  <si>
    <t>Print cartridges</t>
  </si>
  <si>
    <t>At</t>
  </si>
  <si>
    <t>Receipts</t>
  </si>
  <si>
    <t>Payments</t>
  </si>
  <si>
    <t>jv1</t>
  </si>
  <si>
    <t>Fixed assets</t>
  </si>
  <si>
    <t>Debtors</t>
  </si>
  <si>
    <t>Bank</t>
  </si>
  <si>
    <t>Creditors</t>
  </si>
  <si>
    <t>Balance sheet</t>
  </si>
  <si>
    <t>Income &amp; expenditure</t>
  </si>
  <si>
    <t>Accumulated fund</t>
  </si>
  <si>
    <t>jv2</t>
  </si>
  <si>
    <t>Cost at</t>
  </si>
  <si>
    <t xml:space="preserve">Additions </t>
  </si>
  <si>
    <t>Disposals</t>
  </si>
  <si>
    <t>Brought forward assets</t>
  </si>
  <si>
    <t>"Brought Forward Assets" comprise:</t>
  </si>
  <si>
    <t>5 footway lights</t>
  </si>
  <si>
    <t>Strimmer</t>
  </si>
  <si>
    <t>Bus shelter</t>
  </si>
  <si>
    <t>)</t>
  </si>
  <si>
    <t>Analysis of original cost not known</t>
  </si>
  <si>
    <t>Mower</t>
  </si>
  <si>
    <t>Stamps</t>
  </si>
  <si>
    <t>Additional item:</t>
  </si>
  <si>
    <t>Telephone Kiosk</t>
  </si>
  <si>
    <t>(purchased £1, insured £2000.00</t>
  </si>
  <si>
    <t>In</t>
  </si>
  <si>
    <t>Out</t>
  </si>
  <si>
    <t>Other</t>
  </si>
  <si>
    <t>2008/09</t>
  </si>
  <si>
    <t>2009/10</t>
  </si>
  <si>
    <t>Hire of</t>
  </si>
  <si>
    <t>Hall</t>
  </si>
  <si>
    <t>Inks</t>
  </si>
  <si>
    <t>One footway light removed in 2013/14 and one replaced in 2014/15</t>
  </si>
  <si>
    <t>2 Benches</t>
  </si>
  <si>
    <t>Noticeboard</t>
  </si>
  <si>
    <t>Computer</t>
  </si>
  <si>
    <t>Website</t>
  </si>
  <si>
    <t>Publications</t>
  </si>
  <si>
    <t>Anti-virus</t>
  </si>
  <si>
    <t>Computer consumables</t>
  </si>
  <si>
    <t>TRIAL BALANCE - 31 MARCH 2017</t>
  </si>
  <si>
    <t>CLERK EXPENSES - YEAR ENDED 31 MARCH 2017</t>
  </si>
  <si>
    <t>CASH BOOK - YEAR ENDED 31 MARCH 2017</t>
  </si>
  <si>
    <t>YLCA</t>
  </si>
  <si>
    <t>SLCC</t>
  </si>
  <si>
    <t>NYCC elect</t>
  </si>
  <si>
    <t>comp repair</t>
  </si>
  <si>
    <t>Scott Power kiosk</t>
  </si>
  <si>
    <t>RAY</t>
  </si>
  <si>
    <t>insurance</t>
  </si>
  <si>
    <t>ISS</t>
  </si>
  <si>
    <t>de-fib conn</t>
  </si>
  <si>
    <t>de-fib</t>
  </si>
  <si>
    <t>room hire</t>
  </si>
  <si>
    <t>village hall Queen's 90th</t>
  </si>
  <si>
    <t>GLCA reg</t>
  </si>
  <si>
    <t>bench repair</t>
  </si>
  <si>
    <t>Selrap</t>
  </si>
  <si>
    <t>computer rep</t>
  </si>
  <si>
    <t>xmas lights</t>
  </si>
  <si>
    <t>website</t>
  </si>
  <si>
    <t>CAB donation</t>
  </si>
  <si>
    <t>trees</t>
  </si>
  <si>
    <t>de-fib donation</t>
  </si>
  <si>
    <t>NYCC grass</t>
  </si>
  <si>
    <t>de-fib grant</t>
  </si>
  <si>
    <t>Grants &amp;</t>
  </si>
  <si>
    <t>Donations</t>
  </si>
  <si>
    <t>Grass cut</t>
  </si>
  <si>
    <t>barchester</t>
  </si>
  <si>
    <t>Computer rep</t>
  </si>
  <si>
    <t>pps</t>
  </si>
  <si>
    <t>NYCC election</t>
  </si>
  <si>
    <t>Insurance</t>
  </si>
  <si>
    <t>Donation</t>
  </si>
  <si>
    <t>Election costs</t>
  </si>
  <si>
    <t>Training</t>
  </si>
  <si>
    <t>Hosting</t>
  </si>
  <si>
    <t>Computer repair</t>
  </si>
  <si>
    <t>Flowers &amp; wine</t>
  </si>
  <si>
    <t>comput costs</t>
  </si>
  <si>
    <t>Repairs</t>
  </si>
  <si>
    <t>Electricity</t>
  </si>
  <si>
    <t xml:space="preserve">Income  </t>
  </si>
  <si>
    <t>Subscriptions</t>
  </si>
  <si>
    <t>Doantion 90th Birthday</t>
  </si>
  <si>
    <t>s137</t>
  </si>
  <si>
    <t>Grass cuts</t>
  </si>
  <si>
    <t>Tree works</t>
  </si>
  <si>
    <t>Admin expenses</t>
  </si>
  <si>
    <t>Maintenance of assets</t>
  </si>
  <si>
    <t>Hire of Hall</t>
  </si>
  <si>
    <t>jv3</t>
  </si>
  <si>
    <t>plaque s137</t>
  </si>
  <si>
    <t>Unpresented cheque</t>
  </si>
  <si>
    <t>Admin</t>
  </si>
  <si>
    <t>Maintenance</t>
  </si>
  <si>
    <t>jv4</t>
  </si>
  <si>
    <t>jv5</t>
  </si>
  <si>
    <t>Xmas lights</t>
  </si>
  <si>
    <t>Defibrillator</t>
  </si>
  <si>
    <t>Village signs</t>
  </si>
  <si>
    <t>ASSET REGISTER - YEAR ENDED 31 MARCH 2018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</si>
</sst>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.00_ ;[Red]\-#,##0.00\ "/>
  </numFmts>
  <fonts count="52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sz val="8"/>
      <color indexed="12"/>
      <name val="Calibri"/>
      <family val="2"/>
    </font>
    <font>
      <b/>
      <sz val="8"/>
      <color indexed="12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Calibri"/>
      <family val="2"/>
    </font>
    <font>
      <b/>
      <sz val="10"/>
      <color rgb="FF0000FF"/>
      <name val="Calibri"/>
      <family val="2"/>
    </font>
    <font>
      <b/>
      <sz val="12"/>
      <color rgb="FF0000FF"/>
      <name val="Calibri"/>
      <family val="2"/>
    </font>
    <font>
      <sz val="8"/>
      <color rgb="FF0000FF"/>
      <name val="Calibri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5" fontId="0" fillId="0" borderId="0" xfId="0" applyNumberFormat="1" applyAlignment="1">
      <alignment/>
    </xf>
    <xf numFmtId="40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0" fontId="2" fillId="0" borderId="0" xfId="0" applyFont="1" applyAlignment="1">
      <alignment/>
    </xf>
    <xf numFmtId="40" fontId="0" fillId="0" borderId="0" xfId="0" applyNumberFormat="1" applyFill="1" applyAlignment="1">
      <alignment/>
    </xf>
    <xf numFmtId="4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40" fontId="4" fillId="0" borderId="10" xfId="0" applyNumberFormat="1" applyFont="1" applyBorder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40" fontId="4" fillId="33" borderId="0" xfId="0" applyNumberFormat="1" applyFont="1" applyFill="1" applyAlignment="1">
      <alignment/>
    </xf>
    <xf numFmtId="40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47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0" fontId="4" fillId="0" borderId="10" xfId="0" applyNumberFormat="1" applyFont="1" applyFill="1" applyBorder="1" applyAlignment="1">
      <alignment/>
    </xf>
    <xf numFmtId="40" fontId="4" fillId="0" borderId="11" xfId="0" applyNumberFormat="1" applyFont="1" applyBorder="1" applyAlignment="1">
      <alignment/>
    </xf>
    <xf numFmtId="40" fontId="50" fillId="0" borderId="0" xfId="0" applyNumberFormat="1" applyFont="1" applyFill="1" applyAlignment="1">
      <alignment/>
    </xf>
    <xf numFmtId="40" fontId="4" fillId="34" borderId="0" xfId="0" applyNumberFormat="1" applyFont="1" applyFill="1" applyAlignment="1">
      <alignment/>
    </xf>
    <xf numFmtId="40" fontId="50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40" fontId="5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40" fontId="5" fillId="0" borderId="0" xfId="0" applyNumberFormat="1" applyFont="1" applyAlignment="1">
      <alignment/>
    </xf>
    <xf numFmtId="40" fontId="5" fillId="0" borderId="10" xfId="0" applyNumberFormat="1" applyFont="1" applyBorder="1" applyAlignment="1">
      <alignment/>
    </xf>
    <xf numFmtId="40" fontId="5" fillId="0" borderId="11" xfId="0" applyNumberFormat="1" applyFont="1" applyBorder="1" applyAlignment="1">
      <alignment/>
    </xf>
    <xf numFmtId="40" fontId="5" fillId="0" borderId="0" xfId="0" applyNumberFormat="1" applyFont="1" applyBorder="1" applyAlignment="1">
      <alignment/>
    </xf>
    <xf numFmtId="40" fontId="47" fillId="0" borderId="0" xfId="0" applyNumberFormat="1" applyFont="1" applyAlignment="1">
      <alignment/>
    </xf>
    <xf numFmtId="40" fontId="5" fillId="34" borderId="0" xfId="0" applyNumberFormat="1" applyFont="1" applyFill="1" applyBorder="1" applyAlignment="1">
      <alignment/>
    </xf>
    <xf numFmtId="40" fontId="5" fillId="14" borderId="0" xfId="0" applyNumberFormat="1" applyFont="1" applyFill="1" applyBorder="1" applyAlignment="1">
      <alignment/>
    </xf>
    <xf numFmtId="40" fontId="5" fillId="14" borderId="11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workbookViewId="0" topLeftCell="A1">
      <selection activeCell="I11" sqref="I11"/>
    </sheetView>
  </sheetViews>
  <sheetFormatPr defaultColWidth="9.140625" defaultRowHeight="12.75"/>
  <cols>
    <col min="1" max="1" width="21.7109375" style="0" customWidth="1"/>
    <col min="2" max="9" width="10.7109375" style="0" customWidth="1"/>
    <col min="10" max="10" width="1.7109375" style="0" customWidth="1"/>
    <col min="11" max="11" width="10.7109375" style="0" customWidth="1"/>
  </cols>
  <sheetData>
    <row r="1" spans="1:11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8"/>
      <c r="B4" s="10" t="s">
        <v>25</v>
      </c>
      <c r="C4" s="10"/>
      <c r="D4" s="10"/>
      <c r="E4" s="10"/>
      <c r="F4" s="10"/>
      <c r="G4" s="10"/>
      <c r="H4" s="10"/>
      <c r="I4" s="10"/>
      <c r="J4" s="10"/>
      <c r="K4" s="10" t="s">
        <v>25</v>
      </c>
    </row>
    <row r="5" spans="1:22" ht="12.75">
      <c r="A5" s="7" t="s">
        <v>33</v>
      </c>
      <c r="B5" s="18">
        <v>42461</v>
      </c>
      <c r="C5" s="10" t="s">
        <v>26</v>
      </c>
      <c r="D5" s="10" t="s">
        <v>27</v>
      </c>
      <c r="E5" s="10" t="s">
        <v>28</v>
      </c>
      <c r="F5" s="10" t="s">
        <v>36</v>
      </c>
      <c r="G5" s="10" t="s">
        <v>120</v>
      </c>
      <c r="H5" s="10" t="s">
        <v>125</v>
      </c>
      <c r="I5" s="10" t="s">
        <v>126</v>
      </c>
      <c r="J5" s="10"/>
      <c r="K5" s="18">
        <v>42825</v>
      </c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7"/>
      <c r="B6" s="18" t="s">
        <v>2</v>
      </c>
      <c r="C6" s="18" t="s">
        <v>2</v>
      </c>
      <c r="D6" s="18" t="s">
        <v>2</v>
      </c>
      <c r="E6" s="18" t="s">
        <v>2</v>
      </c>
      <c r="F6" s="18" t="s">
        <v>2</v>
      </c>
      <c r="G6" s="18" t="s">
        <v>2</v>
      </c>
      <c r="H6" s="18" t="s">
        <v>2</v>
      </c>
      <c r="I6" s="18" t="s">
        <v>2</v>
      </c>
      <c r="J6" s="10"/>
      <c r="K6" s="18" t="s">
        <v>2</v>
      </c>
      <c r="N6" s="40" t="s">
        <v>123</v>
      </c>
      <c r="O6" s="40" t="s">
        <v>124</v>
      </c>
      <c r="P6" s="40" t="s">
        <v>64</v>
      </c>
      <c r="Q6" s="40"/>
      <c r="R6" s="40"/>
      <c r="S6" s="40"/>
      <c r="T6" s="40"/>
      <c r="U6" s="40"/>
      <c r="V6" s="40"/>
    </row>
    <row r="7" spans="1:17" ht="12.75">
      <c r="A7" s="8" t="s">
        <v>29</v>
      </c>
      <c r="B7" s="31">
        <v>3135.71</v>
      </c>
      <c r="C7" s="31"/>
      <c r="D7" s="31"/>
      <c r="E7" s="31"/>
      <c r="F7" s="31"/>
      <c r="G7" s="31"/>
      <c r="H7" s="31"/>
      <c r="I7" s="31"/>
      <c r="J7" s="31"/>
      <c r="K7" s="31">
        <f aca="true" t="shared" si="0" ref="K7:K12">SUM(B7:J7)</f>
        <v>3135.71</v>
      </c>
      <c r="N7" s="39"/>
      <c r="O7" s="39"/>
      <c r="P7" s="39"/>
      <c r="Q7" s="39"/>
    </row>
    <row r="8" spans="1:17" ht="12.75">
      <c r="A8" s="8" t="s">
        <v>30</v>
      </c>
      <c r="B8" s="13"/>
      <c r="C8" s="13"/>
      <c r="D8" s="13"/>
      <c r="E8" s="13"/>
      <c r="F8" s="13"/>
      <c r="G8" s="13"/>
      <c r="H8" s="13"/>
      <c r="I8" s="13"/>
      <c r="J8" s="13"/>
      <c r="K8" s="13">
        <f t="shared" si="0"/>
        <v>0</v>
      </c>
      <c r="N8" s="44">
        <v>226.68</v>
      </c>
      <c r="O8" s="47">
        <v>65</v>
      </c>
      <c r="P8" s="49"/>
      <c r="Q8" s="49"/>
    </row>
    <row r="9" spans="1:17" ht="12.75">
      <c r="A9" s="8" t="s">
        <v>31</v>
      </c>
      <c r="B9" s="13">
        <v>6842.51</v>
      </c>
      <c r="C9" s="13">
        <v>6579.48</v>
      </c>
      <c r="D9" s="13">
        <v>-7456.93</v>
      </c>
      <c r="E9" s="13"/>
      <c r="F9" s="13"/>
      <c r="G9" s="13"/>
      <c r="H9" s="13"/>
      <c r="I9" s="13"/>
      <c r="J9" s="13"/>
      <c r="K9" s="13">
        <f t="shared" si="0"/>
        <v>5965.0599999999995</v>
      </c>
      <c r="N9" s="44"/>
      <c r="O9" s="44">
        <v>1166.4</v>
      </c>
      <c r="P9" s="49"/>
      <c r="Q9" s="49"/>
    </row>
    <row r="10" spans="1:17" ht="12.75">
      <c r="A10" s="8" t="s">
        <v>122</v>
      </c>
      <c r="B10" s="13"/>
      <c r="C10" s="13"/>
      <c r="D10" s="13"/>
      <c r="E10" s="13"/>
      <c r="F10" s="13"/>
      <c r="G10" s="13"/>
      <c r="H10" s="13"/>
      <c r="I10" s="13">
        <v>-30</v>
      </c>
      <c r="J10" s="13"/>
      <c r="K10" s="13">
        <f t="shared" si="0"/>
        <v>-30</v>
      </c>
      <c r="N10" s="44"/>
      <c r="O10" s="46">
        <v>89.99</v>
      </c>
      <c r="P10" s="49"/>
      <c r="Q10" s="49"/>
    </row>
    <row r="11" spans="1:17" ht="12.75">
      <c r="A11" s="8" t="s">
        <v>32</v>
      </c>
      <c r="B11" s="13"/>
      <c r="C11" s="13"/>
      <c r="D11" s="13"/>
      <c r="E11" s="13"/>
      <c r="F11" s="13"/>
      <c r="G11" s="13"/>
      <c r="H11" s="13"/>
      <c r="I11" s="13"/>
      <c r="J11" s="13"/>
      <c r="K11" s="13">
        <f t="shared" si="0"/>
        <v>0</v>
      </c>
      <c r="N11" s="44"/>
      <c r="O11" s="46">
        <v>59.99</v>
      </c>
      <c r="P11" s="49"/>
      <c r="Q11" s="49"/>
    </row>
    <row r="12" spans="1:17" ht="12.75">
      <c r="A12" s="8" t="s">
        <v>35</v>
      </c>
      <c r="B12" s="13">
        <v>-6842.51</v>
      </c>
      <c r="C12" s="13"/>
      <c r="D12" s="13"/>
      <c r="E12" s="13"/>
      <c r="F12" s="13"/>
      <c r="G12" s="13"/>
      <c r="H12" s="13"/>
      <c r="I12" s="13"/>
      <c r="J12" s="13"/>
      <c r="K12" s="13">
        <f t="shared" si="0"/>
        <v>-6842.51</v>
      </c>
      <c r="N12" s="44"/>
      <c r="O12" s="47">
        <v>35</v>
      </c>
      <c r="P12" s="49"/>
      <c r="Q12" s="49"/>
    </row>
    <row r="13" spans="1:17" ht="12.75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N13" s="44"/>
      <c r="O13" s="47">
        <v>74.52</v>
      </c>
      <c r="P13" s="49"/>
      <c r="Q13" s="49"/>
    </row>
    <row r="14" spans="1:17" ht="12.75">
      <c r="A14" s="7" t="s">
        <v>34</v>
      </c>
      <c r="B14" s="13"/>
      <c r="C14" s="13"/>
      <c r="D14" s="13"/>
      <c r="E14" s="13"/>
      <c r="F14" s="13"/>
      <c r="G14" s="13"/>
      <c r="H14" s="13"/>
      <c r="I14" s="13"/>
      <c r="J14" s="13"/>
      <c r="K14" s="13">
        <f>SUM(B14:J14)</f>
        <v>0</v>
      </c>
      <c r="N14" s="44"/>
      <c r="O14" s="47">
        <v>45</v>
      </c>
      <c r="P14" s="49"/>
      <c r="Q14" s="49"/>
    </row>
    <row r="15" spans="1:17" ht="12.75">
      <c r="A15" s="8" t="s">
        <v>111</v>
      </c>
      <c r="B15" s="13"/>
      <c r="C15" s="13">
        <v>-6579.48</v>
      </c>
      <c r="D15" s="13"/>
      <c r="E15" s="13"/>
      <c r="F15" s="13"/>
      <c r="G15" s="13"/>
      <c r="H15" s="13"/>
      <c r="I15" s="13"/>
      <c r="J15" s="13"/>
      <c r="K15" s="13">
        <f aca="true" t="shared" si="1" ref="K15:K33">SUM(B15:J15)</f>
        <v>-6579.48</v>
      </c>
      <c r="N15" s="44"/>
      <c r="O15" s="44">
        <v>85.55</v>
      </c>
      <c r="P15" s="49"/>
      <c r="Q15" s="49"/>
    </row>
    <row r="16" spans="1:17" ht="12.75">
      <c r="A16" s="8" t="s">
        <v>110</v>
      </c>
      <c r="B16" s="13"/>
      <c r="C16" s="13"/>
      <c r="D16" s="13">
        <v>230.23</v>
      </c>
      <c r="E16" s="13"/>
      <c r="F16" s="13"/>
      <c r="G16" s="13"/>
      <c r="H16" s="13"/>
      <c r="I16" s="13" t="s">
        <v>21</v>
      </c>
      <c r="J16" s="13"/>
      <c r="K16" s="13">
        <f t="shared" si="1"/>
        <v>230.23</v>
      </c>
      <c r="N16" s="44"/>
      <c r="O16" s="44">
        <v>19.98</v>
      </c>
      <c r="P16" s="49"/>
      <c r="Q16" s="49"/>
    </row>
    <row r="17" spans="1:17" ht="12.75">
      <c r="A17" s="8" t="s">
        <v>112</v>
      </c>
      <c r="B17" s="13"/>
      <c r="C17" s="13"/>
      <c r="D17" s="13">
        <v>197</v>
      </c>
      <c r="E17" s="13"/>
      <c r="F17" s="13"/>
      <c r="G17" s="13"/>
      <c r="H17" s="13"/>
      <c r="I17" s="13"/>
      <c r="J17" s="13"/>
      <c r="K17" s="12">
        <f t="shared" si="1"/>
        <v>197</v>
      </c>
      <c r="N17" s="44"/>
      <c r="O17" s="44">
        <v>432</v>
      </c>
      <c r="P17" s="49"/>
      <c r="Q17" s="49"/>
    </row>
    <row r="18" spans="1:17" ht="12.75">
      <c r="A18" s="8" t="s">
        <v>8</v>
      </c>
      <c r="B18" s="13"/>
      <c r="C18" s="13"/>
      <c r="D18" s="13">
        <v>1638.8</v>
      </c>
      <c r="E18" s="13"/>
      <c r="F18" s="13"/>
      <c r="G18" s="13"/>
      <c r="H18" s="13"/>
      <c r="I18" s="13" t="s">
        <v>21</v>
      </c>
      <c r="J18" s="13"/>
      <c r="K18" s="12">
        <f t="shared" si="1"/>
        <v>1638.8</v>
      </c>
      <c r="N18" s="44"/>
      <c r="O18" s="47">
        <v>45</v>
      </c>
      <c r="P18" s="49"/>
      <c r="Q18" s="49"/>
    </row>
    <row r="19" spans="1:17" ht="12.75">
      <c r="A19" s="8" t="s">
        <v>101</v>
      </c>
      <c r="B19" s="13"/>
      <c r="C19" s="13"/>
      <c r="D19" s="13">
        <v>201.48</v>
      </c>
      <c r="E19" s="13"/>
      <c r="F19" s="13"/>
      <c r="G19" s="13"/>
      <c r="H19" s="13"/>
      <c r="I19" s="13"/>
      <c r="J19" s="13"/>
      <c r="K19" s="12">
        <f t="shared" si="1"/>
        <v>201.48</v>
      </c>
      <c r="N19" s="44"/>
      <c r="O19" s="47">
        <v>75</v>
      </c>
      <c r="P19" s="49"/>
      <c r="Q19" s="49"/>
    </row>
    <row r="20" spans="1:20" ht="12.75">
      <c r="A20" s="8" t="s">
        <v>113</v>
      </c>
      <c r="B20" s="13"/>
      <c r="C20" s="13"/>
      <c r="D20" s="13">
        <v>250</v>
      </c>
      <c r="E20" s="13"/>
      <c r="F20" s="13"/>
      <c r="G20" s="13"/>
      <c r="H20" s="13"/>
      <c r="I20" s="13"/>
      <c r="J20" s="13"/>
      <c r="K20" s="12">
        <f t="shared" si="1"/>
        <v>250</v>
      </c>
      <c r="N20" s="43"/>
      <c r="O20" s="48">
        <v>56.15</v>
      </c>
      <c r="P20" s="49"/>
      <c r="Q20" s="49"/>
      <c r="T20" s="38" t="s">
        <v>21</v>
      </c>
    </row>
    <row r="21" spans="1:18" ht="12.75">
      <c r="A21" s="8" t="s">
        <v>104</v>
      </c>
      <c r="B21" s="13"/>
      <c r="C21" s="13"/>
      <c r="D21" s="13">
        <v>125</v>
      </c>
      <c r="E21" s="13"/>
      <c r="F21" s="13"/>
      <c r="G21" s="13"/>
      <c r="H21" s="13"/>
      <c r="I21" s="13"/>
      <c r="J21" s="13"/>
      <c r="K21" s="12">
        <f t="shared" si="1"/>
        <v>125</v>
      </c>
      <c r="N21" s="41">
        <f>SUM(N8:N20)</f>
        <v>226.68</v>
      </c>
      <c r="O21" s="41">
        <f>SUM(O8:O20)</f>
        <v>2249.5800000000004</v>
      </c>
      <c r="P21" s="41"/>
      <c r="Q21" s="41"/>
      <c r="R21" s="45">
        <f>SUM(N21:O21)</f>
        <v>2476.26</v>
      </c>
    </row>
    <row r="22" spans="1:17" ht="12.75">
      <c r="A22" s="8" t="s">
        <v>114</v>
      </c>
      <c r="B22" s="13"/>
      <c r="C22" s="13"/>
      <c r="D22" s="13">
        <v>50</v>
      </c>
      <c r="E22" s="13"/>
      <c r="F22" s="13"/>
      <c r="G22" s="13"/>
      <c r="H22" s="13"/>
      <c r="I22" s="13"/>
      <c r="J22" s="13"/>
      <c r="K22" s="12">
        <f t="shared" si="1"/>
        <v>50</v>
      </c>
      <c r="N22" s="44"/>
      <c r="O22" s="44"/>
      <c r="P22" s="44"/>
      <c r="Q22" s="44"/>
    </row>
    <row r="23" spans="1:17" ht="12.75">
      <c r="A23" s="8" t="s">
        <v>89</v>
      </c>
      <c r="B23" s="13"/>
      <c r="C23" s="13"/>
      <c r="D23" s="13">
        <v>100</v>
      </c>
      <c r="E23" s="13"/>
      <c r="F23" s="13"/>
      <c r="G23" s="13"/>
      <c r="H23" s="13"/>
      <c r="I23" s="13"/>
      <c r="J23" s="13"/>
      <c r="K23" s="12">
        <f t="shared" si="1"/>
        <v>100</v>
      </c>
      <c r="N23" s="44">
        <v>-19.98</v>
      </c>
      <c r="O23" s="44">
        <v>-432</v>
      </c>
      <c r="P23" s="44">
        <v>19.98</v>
      </c>
      <c r="Q23" s="44">
        <v>432</v>
      </c>
    </row>
    <row r="24" spans="1:17" ht="12.75">
      <c r="A24" s="8" t="s">
        <v>103</v>
      </c>
      <c r="B24" s="13"/>
      <c r="C24" s="13"/>
      <c r="D24" s="13">
        <v>120</v>
      </c>
      <c r="E24" s="13"/>
      <c r="F24" s="13"/>
      <c r="G24" s="13"/>
      <c r="H24" s="13"/>
      <c r="I24" s="13"/>
      <c r="J24" s="13"/>
      <c r="K24" s="12">
        <f t="shared" si="1"/>
        <v>120</v>
      </c>
      <c r="N24" s="44"/>
      <c r="O24" s="44">
        <v>-1166.4</v>
      </c>
      <c r="P24" s="44"/>
      <c r="Q24" s="44">
        <v>1166.4</v>
      </c>
    </row>
    <row r="25" spans="1:17" ht="12.75">
      <c r="A25" s="8" t="s">
        <v>9</v>
      </c>
      <c r="B25" s="13"/>
      <c r="C25" s="13"/>
      <c r="D25" s="13">
        <v>1988.16</v>
      </c>
      <c r="E25" s="13"/>
      <c r="F25" s="13"/>
      <c r="G25" s="13"/>
      <c r="H25" s="13"/>
      <c r="I25" s="13"/>
      <c r="J25" s="13"/>
      <c r="K25" s="12">
        <f t="shared" si="1"/>
        <v>1988.16</v>
      </c>
      <c r="N25" s="44">
        <v>89.99</v>
      </c>
      <c r="O25" s="44">
        <v>-89.99</v>
      </c>
      <c r="P25" s="44"/>
      <c r="Q25" s="44" t="s">
        <v>21</v>
      </c>
    </row>
    <row r="26" spans="1:17" ht="12.75">
      <c r="A26" s="8" t="s">
        <v>119</v>
      </c>
      <c r="B26" s="13"/>
      <c r="C26" s="13"/>
      <c r="D26" s="13">
        <v>80</v>
      </c>
      <c r="E26" s="13"/>
      <c r="F26" s="13"/>
      <c r="G26" s="13"/>
      <c r="H26" s="13"/>
      <c r="I26" s="13">
        <v>30</v>
      </c>
      <c r="J26" s="13"/>
      <c r="K26" s="12">
        <f t="shared" si="1"/>
        <v>110</v>
      </c>
      <c r="N26" s="44">
        <v>59.99</v>
      </c>
      <c r="O26" s="44">
        <v>-59.99</v>
      </c>
      <c r="P26" s="44"/>
      <c r="Q26" s="44"/>
    </row>
    <row r="27" spans="1:27" ht="12.75">
      <c r="A27" s="8" t="s">
        <v>115</v>
      </c>
      <c r="B27" s="13"/>
      <c r="C27" s="13"/>
      <c r="D27" s="13" t="s">
        <v>21</v>
      </c>
      <c r="E27" s="13">
        <v>1166.4</v>
      </c>
      <c r="F27" s="13"/>
      <c r="G27" s="13"/>
      <c r="H27" s="13"/>
      <c r="I27" s="13"/>
      <c r="J27" s="13"/>
      <c r="K27" s="12">
        <f t="shared" si="1"/>
        <v>1166.4</v>
      </c>
      <c r="M27" s="44"/>
      <c r="N27" s="44">
        <v>85.55</v>
      </c>
      <c r="O27" s="44">
        <v>-85.55</v>
      </c>
      <c r="P27" s="44"/>
      <c r="Q27" s="44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8" t="s">
        <v>116</v>
      </c>
      <c r="B28" s="13"/>
      <c r="C28" s="13"/>
      <c r="D28" s="13" t="s">
        <v>21</v>
      </c>
      <c r="E28" s="13">
        <v>432</v>
      </c>
      <c r="F28" s="13"/>
      <c r="G28" s="13"/>
      <c r="H28" s="13"/>
      <c r="I28" s="13"/>
      <c r="J28" s="13"/>
      <c r="K28" s="12">
        <f t="shared" si="1"/>
        <v>432</v>
      </c>
      <c r="M28" s="44"/>
      <c r="N28" s="44">
        <v>-55</v>
      </c>
      <c r="O28" s="44">
        <v>55</v>
      </c>
      <c r="P28" s="44"/>
      <c r="Q28" s="44"/>
      <c r="R28" s="45" t="s">
        <v>21</v>
      </c>
      <c r="S28" s="6"/>
      <c r="T28" s="6"/>
      <c r="U28" s="44"/>
      <c r="V28" s="44"/>
      <c r="W28" s="6"/>
      <c r="X28" s="6"/>
      <c r="Y28" s="6"/>
      <c r="Z28" s="6"/>
      <c r="AA28" s="6"/>
    </row>
    <row r="29" spans="1:30" ht="12.75">
      <c r="A29" s="8" t="s">
        <v>64</v>
      </c>
      <c r="B29" s="13"/>
      <c r="C29" s="13"/>
      <c r="D29" s="13"/>
      <c r="E29" s="13">
        <v>39.96</v>
      </c>
      <c r="F29" s="13"/>
      <c r="G29" s="13"/>
      <c r="H29" s="13"/>
      <c r="I29" s="13"/>
      <c r="J29" s="13"/>
      <c r="K29" s="12">
        <f t="shared" si="1"/>
        <v>39.96</v>
      </c>
      <c r="M29" s="44"/>
      <c r="N29" s="44"/>
      <c r="O29" s="44">
        <v>-19.98</v>
      </c>
      <c r="P29" s="44">
        <v>19.98</v>
      </c>
      <c r="Q29" s="44"/>
      <c r="R29" s="37"/>
      <c r="S29" s="37"/>
      <c r="T29" s="37"/>
      <c r="U29" s="44"/>
      <c r="V29" s="44"/>
      <c r="W29" s="37"/>
      <c r="X29" s="37"/>
      <c r="Y29" s="37"/>
      <c r="Z29" s="37"/>
      <c r="AA29" s="37"/>
      <c r="AB29" s="37"/>
      <c r="AC29" s="37"/>
      <c r="AD29" s="37"/>
    </row>
    <row r="30" spans="1:30" ht="12.75">
      <c r="A30" s="8" t="s">
        <v>117</v>
      </c>
      <c r="B30" s="13"/>
      <c r="C30" s="13"/>
      <c r="D30" s="13" t="s">
        <v>21</v>
      </c>
      <c r="E30" s="13"/>
      <c r="F30" s="13"/>
      <c r="G30" s="13">
        <v>151.7</v>
      </c>
      <c r="H30" s="13">
        <v>235.53</v>
      </c>
      <c r="I30" s="13"/>
      <c r="J30" s="13"/>
      <c r="K30" s="12">
        <f t="shared" si="1"/>
        <v>387.23</v>
      </c>
      <c r="L30" s="44"/>
      <c r="M30" s="44"/>
      <c r="N30" s="44"/>
      <c r="O30" s="44"/>
      <c r="P30" s="44"/>
      <c r="Q30" s="44"/>
      <c r="S30" s="44"/>
      <c r="T30" s="44"/>
      <c r="U30" s="44"/>
      <c r="V30" s="44"/>
      <c r="W30" s="44"/>
      <c r="X30" s="44"/>
      <c r="Y30" s="44"/>
      <c r="Z30" s="44"/>
      <c r="AA30" s="44"/>
      <c r="AB30" s="6"/>
      <c r="AC30" s="6"/>
      <c r="AD30" s="6"/>
    </row>
    <row r="31" spans="1:30" ht="12.75">
      <c r="A31" s="8" t="s">
        <v>118</v>
      </c>
      <c r="B31" s="13"/>
      <c r="C31" s="13"/>
      <c r="D31" s="13">
        <v>2249.58</v>
      </c>
      <c r="E31" s="13">
        <f>-1166.4-432-19.98</f>
        <v>-1618.38</v>
      </c>
      <c r="F31" s="13">
        <v>55</v>
      </c>
      <c r="G31" s="13"/>
      <c r="H31" s="13">
        <v>-235.53</v>
      </c>
      <c r="I31" s="13" t="s">
        <v>21</v>
      </c>
      <c r="J31" s="13"/>
      <c r="K31" s="13">
        <f t="shared" si="1"/>
        <v>450.66999999999985</v>
      </c>
      <c r="L31" s="44"/>
      <c r="M31" s="44"/>
      <c r="N31" s="44"/>
      <c r="O31" s="44"/>
      <c r="P31" s="44"/>
      <c r="Q31" s="44"/>
      <c r="S31" s="44"/>
      <c r="T31" s="44"/>
      <c r="U31" s="44"/>
      <c r="V31" s="44"/>
      <c r="W31" s="44"/>
      <c r="X31" s="44"/>
      <c r="Y31" s="44"/>
      <c r="Z31" s="44"/>
      <c r="AA31" s="44"/>
      <c r="AB31" s="6"/>
      <c r="AC31" s="6"/>
      <c r="AD31" s="6"/>
    </row>
    <row r="32" spans="1:30" ht="12.75">
      <c r="A32" s="8" t="s">
        <v>10</v>
      </c>
      <c r="B32" s="13"/>
      <c r="C32" s="13"/>
      <c r="D32" s="13">
        <v>226.68</v>
      </c>
      <c r="E32" s="13">
        <v>-19.98</v>
      </c>
      <c r="F32" s="13">
        <v>-55</v>
      </c>
      <c r="G32" s="13">
        <v>-151.7</v>
      </c>
      <c r="H32" s="13"/>
      <c r="I32" s="13"/>
      <c r="J32" s="13"/>
      <c r="K32" s="13">
        <f t="shared" si="1"/>
        <v>0</v>
      </c>
      <c r="L32" s="44"/>
      <c r="M32" s="44"/>
      <c r="N32" s="44"/>
      <c r="O32" s="44"/>
      <c r="P32" s="44"/>
      <c r="Q32" s="44"/>
      <c r="S32" s="44"/>
      <c r="T32" s="44"/>
      <c r="U32" s="44"/>
      <c r="V32" s="44"/>
      <c r="W32" s="44"/>
      <c r="X32" s="44"/>
      <c r="Y32" s="44"/>
      <c r="Z32" s="44"/>
      <c r="AA32" s="44"/>
      <c r="AB32" s="6"/>
      <c r="AC32" s="6"/>
      <c r="AD32" s="6"/>
    </row>
    <row r="33" spans="1:17" ht="12.75">
      <c r="A33" s="8" t="s">
        <v>21</v>
      </c>
      <c r="B33" s="13"/>
      <c r="C33" s="13"/>
      <c r="D33" s="13"/>
      <c r="E33" s="13"/>
      <c r="F33" s="13"/>
      <c r="G33" s="13"/>
      <c r="H33" s="13"/>
      <c r="I33" s="13"/>
      <c r="J33" s="13"/>
      <c r="K33" s="13">
        <f t="shared" si="1"/>
        <v>0</v>
      </c>
      <c r="N33" s="44"/>
      <c r="O33" s="44"/>
      <c r="P33" s="44"/>
      <c r="Q33" s="44"/>
    </row>
    <row r="34" spans="1:17" ht="12.75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N34" s="41"/>
      <c r="O34" s="41"/>
      <c r="P34" s="41"/>
      <c r="Q34" s="41"/>
    </row>
    <row r="35" spans="1:18" ht="13.5" thickBot="1">
      <c r="A35" s="8"/>
      <c r="B35" s="15">
        <f>SUM(B8:B34)</f>
        <v>0</v>
      </c>
      <c r="C35" s="15">
        <f aca="true" t="shared" si="2" ref="C35:K35">SUM(C8:C34)</f>
        <v>0</v>
      </c>
      <c r="D35" s="15">
        <f t="shared" si="2"/>
        <v>-1.1937117960769683E-12</v>
      </c>
      <c r="E35" s="15">
        <f t="shared" si="2"/>
        <v>0</v>
      </c>
      <c r="F35" s="15">
        <f t="shared" si="2"/>
        <v>0</v>
      </c>
      <c r="G35" s="15">
        <f t="shared" si="2"/>
        <v>0</v>
      </c>
      <c r="H35" s="15">
        <f t="shared" si="2"/>
        <v>0</v>
      </c>
      <c r="I35" s="15">
        <f t="shared" si="2"/>
        <v>0</v>
      </c>
      <c r="J35" s="13"/>
      <c r="K35" s="15">
        <f t="shared" si="2"/>
        <v>-1.1368683772161603E-12</v>
      </c>
      <c r="N35" s="42">
        <f>SUM(N21:N34)</f>
        <v>387.23</v>
      </c>
      <c r="O35" s="42">
        <f>SUM(O21:O34)</f>
        <v>450.67000000000024</v>
      </c>
      <c r="P35" s="42">
        <f>SUM(P21:P34)</f>
        <v>39.96</v>
      </c>
      <c r="Q35" s="42">
        <f>SUM(Q21:Q34)</f>
        <v>1598.4</v>
      </c>
      <c r="R35" s="45">
        <f>SUM(N35:Q35)</f>
        <v>2476.26</v>
      </c>
    </row>
    <row r="36" spans="1:18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N36" s="44"/>
      <c r="O36" s="44"/>
      <c r="P36" s="44"/>
      <c r="Q36" s="44"/>
      <c r="R36" s="44"/>
    </row>
    <row r="37" spans="1:14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N37" t="s">
        <v>21</v>
      </c>
    </row>
  </sheetData>
  <sheetProtection/>
  <printOptions gridLines="1"/>
  <pageMargins left="0.75" right="0.75" top="1" bottom="1" header="0.5" footer="0.5"/>
  <pageSetup orientation="landscape" paperSize="9" scale="9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93"/>
  <sheetViews>
    <sheetView zoomScalePageLayoutView="0" workbookViewId="0" topLeftCell="A7">
      <selection activeCell="U46" sqref="U46"/>
    </sheetView>
  </sheetViews>
  <sheetFormatPr defaultColWidth="9.140625" defaultRowHeight="12.75"/>
  <cols>
    <col min="1" max="1" width="8.7109375" style="0" customWidth="1"/>
    <col min="2" max="2" width="16.7109375" style="0" customWidth="1"/>
    <col min="3" max="3" width="1.7109375" style="0" customWidth="1"/>
    <col min="4" max="9" width="9.28125" style="0" customWidth="1"/>
    <col min="10" max="10" width="9.7109375" style="0" bestFit="1" customWidth="1"/>
    <col min="11" max="20" width="9.28125" style="0" customWidth="1"/>
  </cols>
  <sheetData>
    <row r="1" spans="1:22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5"/>
      <c r="V1" s="25"/>
    </row>
    <row r="2" spans="1:22" ht="12.75">
      <c r="A2" s="7" t="s">
        <v>70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5"/>
      <c r="V2" s="25"/>
    </row>
    <row r="3" spans="1:22" ht="12.75">
      <c r="A3" s="8"/>
      <c r="B3" s="8"/>
      <c r="C3" s="8"/>
      <c r="D3" s="8"/>
      <c r="E3" s="8"/>
      <c r="F3" s="10" t="s">
        <v>15</v>
      </c>
      <c r="G3" s="10" t="s">
        <v>21</v>
      </c>
      <c r="H3" s="10" t="s">
        <v>94</v>
      </c>
      <c r="I3" s="8"/>
      <c r="J3" s="8"/>
      <c r="K3" s="8"/>
      <c r="L3" s="8"/>
      <c r="M3" s="10" t="s">
        <v>6</v>
      </c>
      <c r="N3" s="8"/>
      <c r="O3" s="8"/>
      <c r="P3" s="10" t="s">
        <v>57</v>
      </c>
      <c r="Q3" s="8"/>
      <c r="R3" s="8"/>
      <c r="S3" s="8"/>
      <c r="T3" s="10" t="s">
        <v>17</v>
      </c>
      <c r="U3" s="25"/>
      <c r="V3" s="25"/>
    </row>
    <row r="4" spans="1:22" ht="12.75">
      <c r="A4" s="10"/>
      <c r="B4" s="10"/>
      <c r="C4" s="10"/>
      <c r="D4" s="10" t="s">
        <v>14</v>
      </c>
      <c r="E4" s="10" t="s">
        <v>13</v>
      </c>
      <c r="F4" s="10" t="s">
        <v>16</v>
      </c>
      <c r="G4" s="10" t="s">
        <v>54</v>
      </c>
      <c r="H4" s="10" t="s">
        <v>95</v>
      </c>
      <c r="I4" s="10" t="s">
        <v>52</v>
      </c>
      <c r="J4" s="10" t="s">
        <v>1</v>
      </c>
      <c r="K4" s="10" t="s">
        <v>53</v>
      </c>
      <c r="L4" s="10" t="s">
        <v>5</v>
      </c>
      <c r="M4" s="10" t="s">
        <v>7</v>
      </c>
      <c r="N4" s="10" t="s">
        <v>8</v>
      </c>
      <c r="O4" s="10" t="s">
        <v>54</v>
      </c>
      <c r="P4" s="10" t="s">
        <v>58</v>
      </c>
      <c r="Q4" s="10" t="s">
        <v>9</v>
      </c>
      <c r="R4" s="10" t="s">
        <v>10</v>
      </c>
      <c r="S4" s="10" t="s">
        <v>11</v>
      </c>
      <c r="T4" s="10" t="s">
        <v>12</v>
      </c>
      <c r="U4" s="25"/>
      <c r="V4" s="25"/>
    </row>
    <row r="5" spans="1:22" ht="12.75">
      <c r="A5" s="10" t="s">
        <v>3</v>
      </c>
      <c r="B5" s="8"/>
      <c r="C5" s="8"/>
      <c r="D5" s="10" t="s">
        <v>2</v>
      </c>
      <c r="E5" s="10" t="s">
        <v>2</v>
      </c>
      <c r="F5" s="10" t="s">
        <v>2</v>
      </c>
      <c r="G5" s="10" t="s">
        <v>2</v>
      </c>
      <c r="H5" s="10" t="s">
        <v>2</v>
      </c>
      <c r="I5" s="10" t="s">
        <v>2</v>
      </c>
      <c r="J5" s="10" t="s">
        <v>2</v>
      </c>
      <c r="K5" s="10" t="s">
        <v>2</v>
      </c>
      <c r="L5" s="10" t="s">
        <v>2</v>
      </c>
      <c r="M5" s="10" t="s">
        <v>2</v>
      </c>
      <c r="N5" s="10" t="s">
        <v>2</v>
      </c>
      <c r="O5" s="10" t="s">
        <v>2</v>
      </c>
      <c r="P5" s="10" t="s">
        <v>2</v>
      </c>
      <c r="Q5" s="10" t="s">
        <v>2</v>
      </c>
      <c r="R5" s="10" t="s">
        <v>2</v>
      </c>
      <c r="S5" s="10" t="s">
        <v>2</v>
      </c>
      <c r="T5" s="10" t="s">
        <v>2</v>
      </c>
      <c r="U5" s="25"/>
      <c r="V5" s="25"/>
    </row>
    <row r="6" spans="1:22" ht="12.75">
      <c r="A6" s="16" t="s">
        <v>21</v>
      </c>
      <c r="B6" s="8" t="s">
        <v>4</v>
      </c>
      <c r="C6" s="12"/>
      <c r="D6" s="12"/>
      <c r="E6" s="12"/>
      <c r="F6" s="12"/>
      <c r="G6" s="12"/>
      <c r="H6" s="12"/>
      <c r="I6" s="12"/>
      <c r="J6" s="12">
        <v>6842.51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26" t="s">
        <v>21</v>
      </c>
      <c r="V6" s="25"/>
    </row>
    <row r="7" spans="1:22" ht="12.75">
      <c r="A7" s="16" t="s">
        <v>21</v>
      </c>
      <c r="B7" s="8" t="s">
        <v>21</v>
      </c>
      <c r="C7" s="12"/>
      <c r="D7" s="12"/>
      <c r="E7" s="33">
        <v>2545.5</v>
      </c>
      <c r="F7" s="12"/>
      <c r="G7" s="12"/>
      <c r="H7" s="12"/>
      <c r="I7" s="12">
        <v>2545.5</v>
      </c>
      <c r="J7" s="12">
        <f>+J6+I7-K7</f>
        <v>9271.01</v>
      </c>
      <c r="K7" s="12">
        <v>117</v>
      </c>
      <c r="L7" s="12"/>
      <c r="M7" s="33">
        <v>117</v>
      </c>
      <c r="N7" s="32" t="s">
        <v>71</v>
      </c>
      <c r="O7" s="12"/>
      <c r="P7" s="12"/>
      <c r="Q7" s="12"/>
      <c r="R7" s="12"/>
      <c r="S7" s="12"/>
      <c r="T7" s="12"/>
      <c r="U7" s="26" t="s">
        <v>21</v>
      </c>
      <c r="V7" s="25"/>
    </row>
    <row r="8" spans="1:22" ht="12.75">
      <c r="A8" s="16" t="s">
        <v>21</v>
      </c>
      <c r="B8" s="8" t="s">
        <v>21</v>
      </c>
      <c r="C8" s="12"/>
      <c r="D8" s="12"/>
      <c r="E8" s="12"/>
      <c r="F8" s="12"/>
      <c r="G8" s="12"/>
      <c r="H8" s="12"/>
      <c r="I8" s="12"/>
      <c r="J8" s="12">
        <f aca="true" t="shared" si="0" ref="J8:J46">+J7+I8-K8</f>
        <v>9206.01</v>
      </c>
      <c r="K8" s="12">
        <v>65</v>
      </c>
      <c r="L8" s="12"/>
      <c r="M8" s="12"/>
      <c r="N8" s="12"/>
      <c r="O8" s="12"/>
      <c r="P8" s="12"/>
      <c r="Q8" s="32" t="s">
        <v>74</v>
      </c>
      <c r="R8" s="12"/>
      <c r="S8" s="33">
        <v>65</v>
      </c>
      <c r="T8" s="12"/>
      <c r="U8" s="26" t="s">
        <v>21</v>
      </c>
      <c r="V8" s="25"/>
    </row>
    <row r="9" spans="1:22" ht="12.75">
      <c r="A9" s="16" t="s">
        <v>21</v>
      </c>
      <c r="B9" s="8" t="s">
        <v>21</v>
      </c>
      <c r="C9" s="12"/>
      <c r="D9" s="12"/>
      <c r="E9" s="12"/>
      <c r="F9" s="12"/>
      <c r="G9" s="12"/>
      <c r="H9" s="12"/>
      <c r="I9" s="12"/>
      <c r="J9" s="12">
        <f t="shared" si="0"/>
        <v>9032.86</v>
      </c>
      <c r="K9" s="12">
        <v>173.15</v>
      </c>
      <c r="L9" s="33">
        <v>173.15</v>
      </c>
      <c r="M9" s="32" t="s">
        <v>73</v>
      </c>
      <c r="N9" s="12"/>
      <c r="O9" s="12" t="s">
        <v>21</v>
      </c>
      <c r="P9" s="32" t="s">
        <v>21</v>
      </c>
      <c r="Q9" s="12"/>
      <c r="R9" s="12"/>
      <c r="S9" s="12"/>
      <c r="T9" s="12"/>
      <c r="U9" s="26" t="s">
        <v>21</v>
      </c>
      <c r="V9" s="25"/>
    </row>
    <row r="10" spans="1:22" ht="12.75">
      <c r="A10" s="16" t="s">
        <v>21</v>
      </c>
      <c r="B10" s="8" t="s">
        <v>21</v>
      </c>
      <c r="C10" s="12"/>
      <c r="D10" s="12"/>
      <c r="E10" s="12"/>
      <c r="F10" s="32" t="s">
        <v>91</v>
      </c>
      <c r="G10" s="32" t="s">
        <v>97</v>
      </c>
      <c r="H10" s="33">
        <v>375</v>
      </c>
      <c r="I10" s="12">
        <v>375</v>
      </c>
      <c r="J10" s="12">
        <f t="shared" si="0"/>
        <v>9377.86</v>
      </c>
      <c r="K10" s="12">
        <v>30</v>
      </c>
      <c r="L10" s="12"/>
      <c r="M10" s="33">
        <v>30</v>
      </c>
      <c r="N10" s="32" t="s">
        <v>72</v>
      </c>
      <c r="O10" s="12"/>
      <c r="P10" s="12"/>
      <c r="Q10" s="12"/>
      <c r="R10" s="12"/>
      <c r="S10" s="12"/>
      <c r="T10" s="12"/>
      <c r="U10" s="26" t="s">
        <v>21</v>
      </c>
      <c r="V10" s="25"/>
    </row>
    <row r="11" spans="1:22" ht="12.75">
      <c r="A11" s="16" t="s">
        <v>21</v>
      </c>
      <c r="B11" s="8" t="s">
        <v>21</v>
      </c>
      <c r="C11" s="12"/>
      <c r="D11" s="12"/>
      <c r="E11" s="12"/>
      <c r="F11" s="12"/>
      <c r="G11" s="12"/>
      <c r="H11" s="12"/>
      <c r="I11" s="12"/>
      <c r="J11" s="12">
        <f t="shared" si="0"/>
        <v>9320.78</v>
      </c>
      <c r="K11" s="12">
        <v>57.08</v>
      </c>
      <c r="L11" s="33">
        <v>57.08</v>
      </c>
      <c r="M11" s="32" t="s">
        <v>75</v>
      </c>
      <c r="N11" s="12"/>
      <c r="O11" s="12"/>
      <c r="P11" s="12"/>
      <c r="Q11" s="12"/>
      <c r="R11" s="12"/>
      <c r="S11" s="12"/>
      <c r="T11" s="12"/>
      <c r="U11" s="26" t="s">
        <v>21</v>
      </c>
      <c r="V11" s="25"/>
    </row>
    <row r="12" spans="1:22" ht="12.75">
      <c r="A12" s="16" t="s">
        <v>21</v>
      </c>
      <c r="B12" s="8" t="s">
        <v>21</v>
      </c>
      <c r="C12" s="12"/>
      <c r="D12" s="12"/>
      <c r="E12" s="12"/>
      <c r="F12" s="12"/>
      <c r="G12" s="12"/>
      <c r="H12" s="12"/>
      <c r="I12" s="12"/>
      <c r="J12" s="12">
        <f t="shared" si="0"/>
        <v>9285.78</v>
      </c>
      <c r="K12" s="12">
        <v>35</v>
      </c>
      <c r="L12" s="12"/>
      <c r="M12" s="33">
        <v>35</v>
      </c>
      <c r="N12" s="32" t="s">
        <v>76</v>
      </c>
      <c r="O12" s="12"/>
      <c r="P12" s="12"/>
      <c r="Q12" s="12"/>
      <c r="R12" s="12"/>
      <c r="S12" s="12"/>
      <c r="T12" s="12"/>
      <c r="U12" s="26" t="s">
        <v>21</v>
      </c>
      <c r="V12" s="25"/>
    </row>
    <row r="13" spans="1:22" ht="12.75">
      <c r="A13" s="16" t="s">
        <v>21</v>
      </c>
      <c r="B13" s="8" t="s">
        <v>21</v>
      </c>
      <c r="C13" s="12"/>
      <c r="D13" s="12"/>
      <c r="E13" s="12"/>
      <c r="F13" s="12"/>
      <c r="G13" s="12"/>
      <c r="H13" s="12"/>
      <c r="I13" s="12"/>
      <c r="J13" s="12">
        <f t="shared" si="0"/>
        <v>9084.300000000001</v>
      </c>
      <c r="K13" s="12">
        <v>201.48</v>
      </c>
      <c r="L13" s="12"/>
      <c r="M13" s="12"/>
      <c r="N13" s="12"/>
      <c r="O13" s="33">
        <v>201.48</v>
      </c>
      <c r="P13" s="32" t="s">
        <v>77</v>
      </c>
      <c r="Q13" s="12"/>
      <c r="R13" s="12"/>
      <c r="S13" s="12"/>
      <c r="T13" s="12"/>
      <c r="U13" s="26" t="s">
        <v>21</v>
      </c>
      <c r="V13" s="25"/>
    </row>
    <row r="14" spans="1:22" ht="12.75">
      <c r="A14" s="16" t="s">
        <v>21</v>
      </c>
      <c r="B14" s="8" t="s">
        <v>21</v>
      </c>
      <c r="C14" s="12"/>
      <c r="D14" s="12"/>
      <c r="E14" s="12"/>
      <c r="F14" s="12"/>
      <c r="G14" s="12"/>
      <c r="H14" s="12"/>
      <c r="I14" s="12"/>
      <c r="J14" s="12">
        <f t="shared" si="0"/>
        <v>8889.900000000001</v>
      </c>
      <c r="K14" s="12">
        <v>194.4</v>
      </c>
      <c r="L14" s="12"/>
      <c r="M14" s="12"/>
      <c r="N14" s="12"/>
      <c r="O14" s="12"/>
      <c r="P14" s="12"/>
      <c r="Q14" s="12"/>
      <c r="R14" s="32" t="s">
        <v>78</v>
      </c>
      <c r="S14" s="33">
        <v>194.4</v>
      </c>
      <c r="T14" s="12"/>
      <c r="U14" s="26" t="s">
        <v>21</v>
      </c>
      <c r="V14" s="25"/>
    </row>
    <row r="15" spans="1:22" ht="12.75">
      <c r="A15" s="16" t="s">
        <v>21</v>
      </c>
      <c r="B15" s="8" t="s">
        <v>21</v>
      </c>
      <c r="C15" s="12"/>
      <c r="D15" s="12"/>
      <c r="E15" s="12"/>
      <c r="F15" s="12"/>
      <c r="G15" s="12"/>
      <c r="H15" s="12"/>
      <c r="I15" s="12"/>
      <c r="J15" s="12">
        <f t="shared" si="0"/>
        <v>8795.100000000002</v>
      </c>
      <c r="K15" s="12">
        <v>94.8</v>
      </c>
      <c r="L15" s="12" t="s">
        <v>21</v>
      </c>
      <c r="M15" s="32" t="s">
        <v>21</v>
      </c>
      <c r="N15" s="33">
        <v>94.8</v>
      </c>
      <c r="O15" s="32" t="s">
        <v>79</v>
      </c>
      <c r="P15" s="12"/>
      <c r="Q15" s="12"/>
      <c r="R15" s="32" t="s">
        <v>21</v>
      </c>
      <c r="S15" s="12" t="s">
        <v>21</v>
      </c>
      <c r="T15" s="12"/>
      <c r="U15" s="26" t="s">
        <v>21</v>
      </c>
      <c r="V15" s="25"/>
    </row>
    <row r="16" spans="1:22" ht="12.75">
      <c r="A16" s="16" t="s">
        <v>21</v>
      </c>
      <c r="B16" s="8" t="s">
        <v>21</v>
      </c>
      <c r="C16" s="12"/>
      <c r="D16" s="12"/>
      <c r="E16" s="12"/>
      <c r="F16" s="12"/>
      <c r="G16" s="12"/>
      <c r="H16" s="12"/>
      <c r="I16" s="12"/>
      <c r="J16" s="12">
        <f t="shared" si="0"/>
        <v>8600.700000000003</v>
      </c>
      <c r="K16" s="12">
        <v>194.4</v>
      </c>
      <c r="L16" s="12"/>
      <c r="M16" s="12"/>
      <c r="N16" s="12"/>
      <c r="O16" s="12"/>
      <c r="P16" s="12"/>
      <c r="Q16" s="12"/>
      <c r="R16" s="32" t="s">
        <v>78</v>
      </c>
      <c r="S16" s="33">
        <v>194.4</v>
      </c>
      <c r="T16" s="12"/>
      <c r="U16" s="26" t="s">
        <v>21</v>
      </c>
      <c r="V16" s="25"/>
    </row>
    <row r="17" spans="1:22" ht="12.75">
      <c r="A17" s="16" t="s">
        <v>21</v>
      </c>
      <c r="B17" s="8" t="s">
        <v>21</v>
      </c>
      <c r="C17" s="12"/>
      <c r="D17" s="12"/>
      <c r="E17" s="12"/>
      <c r="F17" s="12"/>
      <c r="G17" s="12"/>
      <c r="H17" s="12"/>
      <c r="I17" s="12"/>
      <c r="J17" s="12">
        <f t="shared" si="0"/>
        <v>8544.550000000003</v>
      </c>
      <c r="K17" s="12">
        <v>56.15</v>
      </c>
      <c r="L17" s="12"/>
      <c r="M17" s="12"/>
      <c r="N17" s="12"/>
      <c r="O17" s="12"/>
      <c r="P17" s="12"/>
      <c r="Q17" s="12"/>
      <c r="R17" s="32" t="s">
        <v>73</v>
      </c>
      <c r="S17" s="33">
        <v>56.15</v>
      </c>
      <c r="T17" s="32" t="s">
        <v>21</v>
      </c>
      <c r="U17" s="26" t="s">
        <v>21</v>
      </c>
      <c r="V17" s="25"/>
    </row>
    <row r="18" spans="1:22" ht="12.75">
      <c r="A18" s="16" t="s">
        <v>21</v>
      </c>
      <c r="B18" s="8" t="s">
        <v>21</v>
      </c>
      <c r="C18" s="12"/>
      <c r="D18" s="12"/>
      <c r="E18" s="12"/>
      <c r="F18" s="12"/>
      <c r="G18" s="12"/>
      <c r="H18" s="12"/>
      <c r="I18" s="12"/>
      <c r="J18" s="12">
        <f t="shared" si="0"/>
        <v>8000.550000000003</v>
      </c>
      <c r="K18" s="12">
        <v>544</v>
      </c>
      <c r="L18" s="12"/>
      <c r="M18" s="12"/>
      <c r="N18" s="12"/>
      <c r="O18" s="12"/>
      <c r="P18" s="12"/>
      <c r="Q18" s="12">
        <v>497.04</v>
      </c>
      <c r="R18" s="33">
        <v>46.96</v>
      </c>
      <c r="S18" s="12"/>
      <c r="T18" s="12"/>
      <c r="U18" s="26" t="s">
        <v>21</v>
      </c>
      <c r="V18" s="25"/>
    </row>
    <row r="19" spans="1:22" ht="12.75">
      <c r="A19" s="16" t="s">
        <v>21</v>
      </c>
      <c r="B19" s="8" t="s">
        <v>21</v>
      </c>
      <c r="C19" s="12"/>
      <c r="D19" s="12"/>
      <c r="E19" s="12"/>
      <c r="F19" s="12"/>
      <c r="G19" s="12"/>
      <c r="H19" s="12"/>
      <c r="I19" s="12"/>
      <c r="J19" s="12">
        <f t="shared" si="0"/>
        <v>7970.550000000003</v>
      </c>
      <c r="K19" s="12">
        <v>30</v>
      </c>
      <c r="L19" s="12"/>
      <c r="M19" s="12"/>
      <c r="N19" s="12"/>
      <c r="O19" s="12" t="s">
        <v>21</v>
      </c>
      <c r="P19" s="12">
        <v>30</v>
      </c>
      <c r="Q19" s="32" t="s">
        <v>81</v>
      </c>
      <c r="R19" s="12"/>
      <c r="S19" s="12"/>
      <c r="T19" s="12"/>
      <c r="U19" s="26" t="s">
        <v>21</v>
      </c>
      <c r="V19" s="25"/>
    </row>
    <row r="20" spans="1:22" ht="12.75">
      <c r="A20" s="16" t="s">
        <v>21</v>
      </c>
      <c r="B20" s="8" t="s">
        <v>21</v>
      </c>
      <c r="C20" s="12"/>
      <c r="D20" s="12"/>
      <c r="E20" s="12"/>
      <c r="F20" s="12"/>
      <c r="G20" s="12"/>
      <c r="H20" s="12"/>
      <c r="I20" s="12"/>
      <c r="J20" s="12">
        <f t="shared" si="0"/>
        <v>7720.550000000003</v>
      </c>
      <c r="K20" s="12">
        <v>250</v>
      </c>
      <c r="L20" s="12"/>
      <c r="M20" s="12"/>
      <c r="N20" s="12"/>
      <c r="O20" s="12">
        <v>250</v>
      </c>
      <c r="P20" s="32" t="s">
        <v>82</v>
      </c>
      <c r="Q20" s="12"/>
      <c r="R20" s="12"/>
      <c r="S20" s="12"/>
      <c r="T20" s="12"/>
      <c r="U20" s="26" t="s">
        <v>21</v>
      </c>
      <c r="V20" s="25"/>
    </row>
    <row r="21" spans="1:22" ht="12.75">
      <c r="A21" s="16" t="s">
        <v>21</v>
      </c>
      <c r="B21" s="8" t="s">
        <v>21</v>
      </c>
      <c r="C21" s="12"/>
      <c r="D21" s="12"/>
      <c r="E21" s="12"/>
      <c r="F21" s="12"/>
      <c r="G21" s="12"/>
      <c r="H21" s="12"/>
      <c r="I21" s="12"/>
      <c r="J21" s="12">
        <f t="shared" si="0"/>
        <v>6196.550000000003</v>
      </c>
      <c r="K21" s="12">
        <v>1524</v>
      </c>
      <c r="L21" s="12"/>
      <c r="M21" s="12"/>
      <c r="N21" s="33">
        <v>1524</v>
      </c>
      <c r="O21" s="32" t="s">
        <v>80</v>
      </c>
      <c r="P21" s="12"/>
      <c r="Q21" s="12"/>
      <c r="R21" s="12"/>
      <c r="S21" s="12"/>
      <c r="T21" s="12"/>
      <c r="U21" s="26" t="s">
        <v>21</v>
      </c>
      <c r="V21" s="25"/>
    </row>
    <row r="22" spans="1:22" ht="12.75">
      <c r="A22" s="16" t="s">
        <v>21</v>
      </c>
      <c r="B22" s="8" t="s">
        <v>21</v>
      </c>
      <c r="C22" s="12"/>
      <c r="D22" s="12"/>
      <c r="E22" s="12"/>
      <c r="F22" s="12"/>
      <c r="G22" s="12"/>
      <c r="H22" s="12"/>
      <c r="I22" s="12"/>
      <c r="J22" s="12">
        <f t="shared" si="0"/>
        <v>6071.550000000003</v>
      </c>
      <c r="K22" s="12">
        <v>125</v>
      </c>
      <c r="L22" s="12"/>
      <c r="M22" s="12" t="s">
        <v>21</v>
      </c>
      <c r="N22" s="32" t="s">
        <v>21</v>
      </c>
      <c r="O22" s="12">
        <v>125</v>
      </c>
      <c r="P22" s="32" t="s">
        <v>83</v>
      </c>
      <c r="Q22" s="12"/>
      <c r="R22" s="12"/>
      <c r="S22" s="12"/>
      <c r="T22" s="12"/>
      <c r="U22" s="26" t="s">
        <v>21</v>
      </c>
      <c r="V22" s="25"/>
    </row>
    <row r="23" spans="1:22" ht="12.75">
      <c r="A23" s="16" t="s">
        <v>21</v>
      </c>
      <c r="B23" s="8" t="s">
        <v>21</v>
      </c>
      <c r="C23" s="12"/>
      <c r="D23" s="12"/>
      <c r="E23" s="12"/>
      <c r="F23" s="12"/>
      <c r="G23" s="12"/>
      <c r="H23" s="12"/>
      <c r="I23" s="12"/>
      <c r="J23" s="12">
        <f t="shared" si="0"/>
        <v>5886.570000000003</v>
      </c>
      <c r="K23" s="12">
        <v>184.98</v>
      </c>
      <c r="L23" s="12"/>
      <c r="M23" s="12"/>
      <c r="N23" s="12"/>
      <c r="O23" s="12"/>
      <c r="P23" s="12"/>
      <c r="Q23" s="12"/>
      <c r="R23" s="12"/>
      <c r="S23" s="12">
        <v>184.98</v>
      </c>
      <c r="T23" s="12"/>
      <c r="U23" s="26" t="s">
        <v>21</v>
      </c>
      <c r="V23" s="25"/>
    </row>
    <row r="24" spans="1:22" ht="12.75">
      <c r="A24" s="16" t="s">
        <v>21</v>
      </c>
      <c r="B24" s="8" t="s">
        <v>21</v>
      </c>
      <c r="C24" s="12"/>
      <c r="D24" s="12"/>
      <c r="E24" s="12"/>
      <c r="F24" s="12"/>
      <c r="G24" s="12"/>
      <c r="H24" s="12"/>
      <c r="I24" s="12"/>
      <c r="J24" s="12">
        <f t="shared" si="0"/>
        <v>5812.050000000003</v>
      </c>
      <c r="K24" s="12">
        <v>74.52</v>
      </c>
      <c r="L24" s="12"/>
      <c r="M24" s="12"/>
      <c r="N24" s="12"/>
      <c r="O24" s="12"/>
      <c r="P24" s="12"/>
      <c r="Q24" s="12"/>
      <c r="R24" s="32" t="s">
        <v>84</v>
      </c>
      <c r="S24" s="33">
        <v>74.52</v>
      </c>
      <c r="T24" s="12"/>
      <c r="U24" s="26" t="s">
        <v>21</v>
      </c>
      <c r="V24" s="25"/>
    </row>
    <row r="25" spans="1:22" ht="12.75">
      <c r="A25" s="16" t="s">
        <v>21</v>
      </c>
      <c r="B25" s="8" t="s">
        <v>21</v>
      </c>
      <c r="C25" s="12"/>
      <c r="D25" s="12"/>
      <c r="E25" s="12"/>
      <c r="F25" s="12"/>
      <c r="G25" s="12"/>
      <c r="H25" s="12"/>
      <c r="I25" s="12"/>
      <c r="J25" s="12">
        <f t="shared" si="0"/>
        <v>5617.650000000003</v>
      </c>
      <c r="K25" s="12">
        <v>194.4</v>
      </c>
      <c r="L25" s="12"/>
      <c r="M25" s="12"/>
      <c r="N25" s="12"/>
      <c r="O25" s="12"/>
      <c r="P25" s="12"/>
      <c r="Q25" s="12"/>
      <c r="R25" s="32" t="s">
        <v>78</v>
      </c>
      <c r="S25" s="33">
        <v>194.4</v>
      </c>
      <c r="T25" s="12"/>
      <c r="U25" s="26" t="s">
        <v>21</v>
      </c>
      <c r="V25" s="25"/>
    </row>
    <row r="26" spans="1:22" ht="12.75">
      <c r="A26" s="16" t="s">
        <v>21</v>
      </c>
      <c r="B26" s="8" t="s">
        <v>21</v>
      </c>
      <c r="C26" s="12"/>
      <c r="D26" s="12"/>
      <c r="E26" s="12"/>
      <c r="F26" s="32" t="s">
        <v>92</v>
      </c>
      <c r="G26" s="33">
        <v>86.47</v>
      </c>
      <c r="H26" s="12"/>
      <c r="I26" s="12">
        <v>86.47</v>
      </c>
      <c r="J26" s="12">
        <f t="shared" si="0"/>
        <v>5509.720000000004</v>
      </c>
      <c r="K26" s="12">
        <v>194.4</v>
      </c>
      <c r="L26" s="12"/>
      <c r="M26" s="12"/>
      <c r="N26" s="12"/>
      <c r="O26" s="12"/>
      <c r="P26" s="12"/>
      <c r="Q26" s="12"/>
      <c r="R26" s="32" t="s">
        <v>78</v>
      </c>
      <c r="S26" s="33">
        <v>194.4</v>
      </c>
      <c r="T26" s="12"/>
      <c r="U26" s="26" t="s">
        <v>21</v>
      </c>
      <c r="V26" s="25"/>
    </row>
    <row r="27" spans="1:22" ht="12.75">
      <c r="A27" s="16" t="s">
        <v>21</v>
      </c>
      <c r="B27" s="8" t="s">
        <v>21</v>
      </c>
      <c r="C27" s="12"/>
      <c r="D27" s="12"/>
      <c r="E27" s="33">
        <v>2545.5</v>
      </c>
      <c r="F27" s="12"/>
      <c r="G27" s="12"/>
      <c r="H27" s="12"/>
      <c r="I27" s="12">
        <v>2545.5</v>
      </c>
      <c r="J27" s="12">
        <f t="shared" si="0"/>
        <v>7554.930000000004</v>
      </c>
      <c r="K27" s="12">
        <v>500.29</v>
      </c>
      <c r="L27" s="12"/>
      <c r="M27" s="12"/>
      <c r="N27" s="12"/>
      <c r="O27" s="12"/>
      <c r="P27" s="12"/>
      <c r="Q27" s="12">
        <v>497.04</v>
      </c>
      <c r="R27" s="33">
        <v>3.25</v>
      </c>
      <c r="S27" s="12"/>
      <c r="T27" s="12"/>
      <c r="U27" s="26" t="s">
        <v>21</v>
      </c>
      <c r="V27" s="25"/>
    </row>
    <row r="28" spans="1:22" ht="12.75">
      <c r="A28" s="16" t="s">
        <v>21</v>
      </c>
      <c r="B28" s="8" t="s">
        <v>21</v>
      </c>
      <c r="C28" s="12"/>
      <c r="D28" s="12"/>
      <c r="E28" s="12"/>
      <c r="F28" s="12"/>
      <c r="G28" s="12"/>
      <c r="H28" s="12"/>
      <c r="I28" s="12"/>
      <c r="J28" s="12">
        <f t="shared" si="0"/>
        <v>7360.530000000004</v>
      </c>
      <c r="K28" s="12">
        <v>194.4</v>
      </c>
      <c r="L28" s="12"/>
      <c r="M28" s="12"/>
      <c r="N28" s="12"/>
      <c r="O28" s="12"/>
      <c r="P28" s="12"/>
      <c r="Q28" s="12"/>
      <c r="R28" s="32" t="s">
        <v>78</v>
      </c>
      <c r="S28" s="33">
        <v>194.4</v>
      </c>
      <c r="T28" s="12"/>
      <c r="U28" s="26" t="s">
        <v>21</v>
      </c>
      <c r="V28" s="25"/>
    </row>
    <row r="29" spans="1:22" ht="12.75">
      <c r="A29" s="16" t="s">
        <v>21</v>
      </c>
      <c r="B29" s="8" t="s">
        <v>21</v>
      </c>
      <c r="C29" s="12"/>
      <c r="D29" s="12"/>
      <c r="E29" s="12"/>
      <c r="F29" s="12"/>
      <c r="G29" s="12"/>
      <c r="H29" s="12"/>
      <c r="I29" s="12"/>
      <c r="J29" s="12">
        <f t="shared" si="0"/>
        <v>7345.530000000004</v>
      </c>
      <c r="K29" s="12">
        <v>15</v>
      </c>
      <c r="L29" s="12"/>
      <c r="M29" s="33">
        <v>15</v>
      </c>
      <c r="N29" s="32" t="s">
        <v>85</v>
      </c>
      <c r="O29" s="12"/>
      <c r="P29" s="12"/>
      <c r="Q29" s="12"/>
      <c r="R29" s="12"/>
      <c r="S29" s="12"/>
      <c r="T29" s="12"/>
      <c r="U29" s="26" t="s">
        <v>21</v>
      </c>
      <c r="V29" s="25"/>
    </row>
    <row r="30" spans="1:22" ht="12.75">
      <c r="A30" s="16" t="s">
        <v>21</v>
      </c>
      <c r="B30" s="8" t="s">
        <v>21</v>
      </c>
      <c r="C30" s="12"/>
      <c r="D30" s="12"/>
      <c r="E30" s="12"/>
      <c r="F30" s="32" t="s">
        <v>93</v>
      </c>
      <c r="G30" s="12" t="s">
        <v>21</v>
      </c>
      <c r="H30" s="33">
        <v>375</v>
      </c>
      <c r="I30" s="12">
        <v>375</v>
      </c>
      <c r="J30" s="12">
        <f t="shared" si="0"/>
        <v>7675.530000000004</v>
      </c>
      <c r="K30" s="12">
        <v>45</v>
      </c>
      <c r="L30" s="12"/>
      <c r="M30" s="12"/>
      <c r="N30" s="12"/>
      <c r="O30" s="12"/>
      <c r="P30" s="12"/>
      <c r="Q30" s="12"/>
      <c r="R30" s="32" t="s">
        <v>86</v>
      </c>
      <c r="S30" s="33">
        <v>45</v>
      </c>
      <c r="T30" s="12"/>
      <c r="U30" s="26" t="s">
        <v>21</v>
      </c>
      <c r="V30" s="25">
        <f>89.99+19.98+59.99</f>
        <v>169.96</v>
      </c>
    </row>
    <row r="31" spans="1:22" ht="12.75">
      <c r="A31" s="16" t="s">
        <v>21</v>
      </c>
      <c r="B31" s="8" t="s">
        <v>21</v>
      </c>
      <c r="C31" s="12"/>
      <c r="D31" s="33">
        <v>64.6</v>
      </c>
      <c r="E31" s="12"/>
      <c r="F31" s="12"/>
      <c r="G31" s="12"/>
      <c r="H31" s="12"/>
      <c r="I31" s="12">
        <v>64.6</v>
      </c>
      <c r="J31" s="12">
        <f t="shared" si="0"/>
        <v>7545.730000000005</v>
      </c>
      <c r="K31" s="12">
        <v>194.4</v>
      </c>
      <c r="L31" s="12"/>
      <c r="M31" s="12"/>
      <c r="N31" s="12"/>
      <c r="O31" s="12"/>
      <c r="P31" s="12"/>
      <c r="Q31" s="12"/>
      <c r="R31" s="32" t="s">
        <v>78</v>
      </c>
      <c r="S31" s="33">
        <v>194.4</v>
      </c>
      <c r="T31" s="12"/>
      <c r="U31" s="26" t="s">
        <v>21</v>
      </c>
      <c r="V31" s="25"/>
    </row>
    <row r="32" spans="1:22" ht="12.75">
      <c r="A32" s="16" t="s">
        <v>21</v>
      </c>
      <c r="B32" s="8" t="s">
        <v>21</v>
      </c>
      <c r="C32" s="12"/>
      <c r="D32" s="12"/>
      <c r="E32" s="12"/>
      <c r="F32" s="32" t="s">
        <v>15</v>
      </c>
      <c r="G32" s="33">
        <v>587.41</v>
      </c>
      <c r="H32" s="12"/>
      <c r="I32" s="12">
        <v>587.41</v>
      </c>
      <c r="J32" s="12">
        <f t="shared" si="0"/>
        <v>8113.140000000005</v>
      </c>
      <c r="K32" s="12">
        <v>20</v>
      </c>
      <c r="L32" s="12"/>
      <c r="M32" s="12"/>
      <c r="N32" s="12"/>
      <c r="O32" s="12" t="s">
        <v>21</v>
      </c>
      <c r="P32" s="12">
        <v>20</v>
      </c>
      <c r="Q32" s="32" t="s">
        <v>81</v>
      </c>
      <c r="R32" s="12"/>
      <c r="S32" s="12"/>
      <c r="T32" s="12"/>
      <c r="U32" s="26" t="s">
        <v>21</v>
      </c>
      <c r="V32" s="25"/>
    </row>
    <row r="33" spans="1:22" ht="12.75">
      <c r="A33" s="16" t="s">
        <v>21</v>
      </c>
      <c r="B33" s="8" t="s">
        <v>21</v>
      </c>
      <c r="C33" s="12"/>
      <c r="D33" s="12"/>
      <c r="E33" s="12"/>
      <c r="F33" s="12"/>
      <c r="G33" s="12"/>
      <c r="H33" s="12"/>
      <c r="I33" s="12"/>
      <c r="J33" s="12">
        <f t="shared" si="0"/>
        <v>8027.590000000005</v>
      </c>
      <c r="K33" s="12">
        <v>85.55</v>
      </c>
      <c r="L33" s="12"/>
      <c r="M33" s="12"/>
      <c r="N33" s="12"/>
      <c r="O33" s="12"/>
      <c r="P33" s="12"/>
      <c r="Q33" s="32" t="s">
        <v>99</v>
      </c>
      <c r="R33" s="12"/>
      <c r="S33" s="33">
        <v>85.55</v>
      </c>
      <c r="T33" s="12"/>
      <c r="U33" s="26" t="s">
        <v>21</v>
      </c>
      <c r="V33" s="25"/>
    </row>
    <row r="34" spans="1:22" ht="12.75">
      <c r="A34" s="16" t="s">
        <v>21</v>
      </c>
      <c r="B34" s="8" t="s">
        <v>21</v>
      </c>
      <c r="C34" s="12"/>
      <c r="D34" s="12"/>
      <c r="E34" s="12"/>
      <c r="F34" s="12"/>
      <c r="G34" s="12"/>
      <c r="H34" s="12"/>
      <c r="I34" s="12"/>
      <c r="J34" s="12">
        <f t="shared" si="0"/>
        <v>7395.680000000005</v>
      </c>
      <c r="K34" s="12">
        <v>631.91</v>
      </c>
      <c r="L34" s="12"/>
      <c r="M34" s="12"/>
      <c r="N34" s="12"/>
      <c r="O34" s="12"/>
      <c r="P34" s="12"/>
      <c r="Q34" s="12">
        <v>497.04</v>
      </c>
      <c r="R34" s="33">
        <f>55+62+17.87</f>
        <v>134.87</v>
      </c>
      <c r="S34" s="12"/>
      <c r="T34" s="12"/>
      <c r="U34" s="26" t="s">
        <v>21</v>
      </c>
      <c r="V34" s="25"/>
    </row>
    <row r="35" spans="1:22" ht="12.75">
      <c r="A35" s="16" t="s">
        <v>21</v>
      </c>
      <c r="B35" s="8" t="s">
        <v>21</v>
      </c>
      <c r="C35" s="12"/>
      <c r="D35" s="12"/>
      <c r="E35" s="12"/>
      <c r="F35" s="12"/>
      <c r="G35" s="12"/>
      <c r="H35" s="12"/>
      <c r="I35" s="12"/>
      <c r="J35" s="12">
        <f t="shared" si="0"/>
        <v>7375.700000000005</v>
      </c>
      <c r="K35" s="12">
        <v>19.98</v>
      </c>
      <c r="L35" s="12"/>
      <c r="M35" s="12"/>
      <c r="N35" s="12"/>
      <c r="O35" s="12"/>
      <c r="P35" s="12"/>
      <c r="Q35" s="12"/>
      <c r="R35" s="32" t="s">
        <v>88</v>
      </c>
      <c r="S35" s="33">
        <v>19.98</v>
      </c>
      <c r="T35" s="12"/>
      <c r="U35" s="26" t="s">
        <v>21</v>
      </c>
      <c r="V35" s="25"/>
    </row>
    <row r="36" spans="1:22" ht="12.75">
      <c r="A36" s="16" t="s">
        <v>21</v>
      </c>
      <c r="B36" s="8" t="s">
        <v>21</v>
      </c>
      <c r="C36" s="12"/>
      <c r="D36" s="12"/>
      <c r="E36" s="12"/>
      <c r="F36" s="12"/>
      <c r="G36" s="12"/>
      <c r="H36" s="12"/>
      <c r="I36" s="12"/>
      <c r="J36" s="12">
        <f t="shared" si="0"/>
        <v>7355.700000000005</v>
      </c>
      <c r="K36" s="12">
        <v>20</v>
      </c>
      <c r="L36" s="12"/>
      <c r="M36" s="32" t="s">
        <v>87</v>
      </c>
      <c r="N36" s="33">
        <v>20</v>
      </c>
      <c r="O36" s="12"/>
      <c r="P36" s="12"/>
      <c r="Q36" s="12"/>
      <c r="R36" s="32" t="s">
        <v>21</v>
      </c>
      <c r="S36" s="12"/>
      <c r="T36" s="12"/>
      <c r="U36" s="26" t="s">
        <v>21</v>
      </c>
      <c r="V36" s="25"/>
    </row>
    <row r="37" spans="1:22" ht="12.75">
      <c r="A37" s="16" t="s">
        <v>21</v>
      </c>
      <c r="B37" s="8" t="s">
        <v>21</v>
      </c>
      <c r="C37" s="12"/>
      <c r="D37" s="12"/>
      <c r="E37" s="12"/>
      <c r="F37" s="12"/>
      <c r="G37" s="12"/>
      <c r="H37" s="12"/>
      <c r="I37" s="12"/>
      <c r="J37" s="12">
        <f t="shared" si="0"/>
        <v>7325.700000000005</v>
      </c>
      <c r="K37" s="12">
        <v>30</v>
      </c>
      <c r="L37" s="12"/>
      <c r="M37" s="12"/>
      <c r="N37" s="12"/>
      <c r="O37" s="12" t="s">
        <v>21</v>
      </c>
      <c r="P37" s="12">
        <v>30</v>
      </c>
      <c r="Q37" s="32" t="s">
        <v>81</v>
      </c>
      <c r="R37" s="12"/>
      <c r="S37" s="12"/>
      <c r="T37" s="12"/>
      <c r="U37" s="26" t="s">
        <v>21</v>
      </c>
      <c r="V37" s="25"/>
    </row>
    <row r="38" spans="1:22" ht="12.75">
      <c r="A38" s="16" t="s">
        <v>21</v>
      </c>
      <c r="B38" s="8" t="s">
        <v>21</v>
      </c>
      <c r="C38" s="12"/>
      <c r="D38" s="12"/>
      <c r="E38" s="12"/>
      <c r="F38" s="12"/>
      <c r="G38" s="12"/>
      <c r="H38" s="12"/>
      <c r="I38" s="12"/>
      <c r="J38" s="12">
        <f t="shared" si="0"/>
        <v>7275.700000000005</v>
      </c>
      <c r="K38" s="12">
        <v>50</v>
      </c>
      <c r="L38" s="12"/>
      <c r="M38" s="12"/>
      <c r="N38" s="12"/>
      <c r="O38" s="33">
        <v>50</v>
      </c>
      <c r="P38" s="32" t="s">
        <v>121</v>
      </c>
      <c r="Q38" s="12"/>
      <c r="R38" s="12"/>
      <c r="S38" s="12"/>
      <c r="T38" s="12"/>
      <c r="U38" s="26" t="s">
        <v>21</v>
      </c>
      <c r="V38" s="25"/>
    </row>
    <row r="39" spans="1:22" ht="12.75">
      <c r="A39" s="16" t="s">
        <v>21</v>
      </c>
      <c r="B39" s="8" t="s">
        <v>21</v>
      </c>
      <c r="C39" s="12"/>
      <c r="D39" s="12"/>
      <c r="E39" s="12"/>
      <c r="F39" s="12"/>
      <c r="G39" s="12"/>
      <c r="H39" s="12"/>
      <c r="I39" s="12"/>
      <c r="J39" s="12">
        <f t="shared" si="0"/>
        <v>7247.700000000005</v>
      </c>
      <c r="K39" s="12">
        <v>28</v>
      </c>
      <c r="L39" s="12"/>
      <c r="M39" s="12"/>
      <c r="N39" s="12"/>
      <c r="O39" s="12"/>
      <c r="P39" s="12"/>
      <c r="Q39" s="12"/>
      <c r="R39" s="33">
        <v>28</v>
      </c>
      <c r="S39" s="12"/>
      <c r="T39" s="12"/>
      <c r="U39" s="26" t="s">
        <v>21</v>
      </c>
      <c r="V39" s="25"/>
    </row>
    <row r="40" spans="1:22" ht="12.75">
      <c r="A40" s="16" t="s">
        <v>21</v>
      </c>
      <c r="B40" s="8" t="s">
        <v>21</v>
      </c>
      <c r="C40" s="12"/>
      <c r="D40" s="12"/>
      <c r="E40" s="12"/>
      <c r="F40" s="12"/>
      <c r="G40" s="12"/>
      <c r="H40" s="12"/>
      <c r="I40" s="12"/>
      <c r="J40" s="12">
        <f t="shared" si="0"/>
        <v>7147.700000000005</v>
      </c>
      <c r="K40" s="12">
        <v>100</v>
      </c>
      <c r="L40" s="12"/>
      <c r="M40" s="12"/>
      <c r="N40" s="12"/>
      <c r="O40" s="33">
        <v>100</v>
      </c>
      <c r="P40" s="32" t="s">
        <v>89</v>
      </c>
      <c r="Q40" s="12"/>
      <c r="R40" s="12"/>
      <c r="S40" s="12"/>
      <c r="T40" s="12"/>
      <c r="U40" s="26" t="s">
        <v>21</v>
      </c>
      <c r="V40" s="25"/>
    </row>
    <row r="41" spans="1:22" ht="12.75">
      <c r="A41" s="16" t="s">
        <v>21</v>
      </c>
      <c r="B41" s="8" t="s">
        <v>21</v>
      </c>
      <c r="C41" s="12"/>
      <c r="D41" s="12"/>
      <c r="E41" s="12"/>
      <c r="F41" s="12"/>
      <c r="G41" s="12"/>
      <c r="H41" s="12"/>
      <c r="I41" s="12"/>
      <c r="J41" s="12">
        <f t="shared" si="0"/>
        <v>7134.100000000005</v>
      </c>
      <c r="K41" s="12">
        <v>13.6</v>
      </c>
      <c r="L41" s="12"/>
      <c r="M41" s="12"/>
      <c r="N41" s="12"/>
      <c r="O41" s="12"/>
      <c r="P41" s="12"/>
      <c r="Q41" s="12"/>
      <c r="R41" s="33">
        <v>13.6</v>
      </c>
      <c r="S41" s="12"/>
      <c r="T41" s="12"/>
      <c r="U41" s="26" t="s">
        <v>21</v>
      </c>
      <c r="V41" s="25"/>
    </row>
    <row r="42" spans="1:22" ht="12.75">
      <c r="A42" s="16" t="s">
        <v>21</v>
      </c>
      <c r="B42" s="8" t="s">
        <v>21</v>
      </c>
      <c r="C42" s="12"/>
      <c r="D42" s="12"/>
      <c r="E42" s="12"/>
      <c r="F42" s="12"/>
      <c r="G42" s="12"/>
      <c r="H42" s="12"/>
      <c r="I42" s="12"/>
      <c r="J42" s="12">
        <f t="shared" si="0"/>
        <v>6702.100000000005</v>
      </c>
      <c r="K42" s="12">
        <v>432</v>
      </c>
      <c r="L42" s="12"/>
      <c r="M42" s="12"/>
      <c r="N42" s="12"/>
      <c r="O42" s="12"/>
      <c r="P42" s="12"/>
      <c r="Q42" s="12"/>
      <c r="R42" s="32" t="s">
        <v>90</v>
      </c>
      <c r="S42" s="33">
        <v>432</v>
      </c>
      <c r="T42" s="12"/>
      <c r="U42" s="26" t="s">
        <v>21</v>
      </c>
      <c r="V42" s="25"/>
    </row>
    <row r="43" spans="1:22" ht="12.75">
      <c r="A43" s="16" t="s">
        <v>21</v>
      </c>
      <c r="B43" s="8" t="s">
        <v>21</v>
      </c>
      <c r="C43" s="12"/>
      <c r="D43" s="12"/>
      <c r="E43" s="12"/>
      <c r="F43" s="12"/>
      <c r="G43" s="12"/>
      <c r="H43" s="12"/>
      <c r="I43" s="12"/>
      <c r="J43" s="12">
        <f t="shared" si="0"/>
        <v>6657.100000000005</v>
      </c>
      <c r="K43" s="12">
        <v>45</v>
      </c>
      <c r="L43" s="12"/>
      <c r="M43" s="12"/>
      <c r="N43" s="12"/>
      <c r="O43" s="12"/>
      <c r="P43" s="12"/>
      <c r="Q43" s="12"/>
      <c r="R43" s="32" t="s">
        <v>86</v>
      </c>
      <c r="S43" s="33">
        <v>45</v>
      </c>
      <c r="T43" s="12"/>
      <c r="U43" s="26" t="s">
        <v>21</v>
      </c>
      <c r="V43" s="25"/>
    </row>
    <row r="44" spans="1:22" ht="12.75">
      <c r="A44" s="16" t="s">
        <v>21</v>
      </c>
      <c r="B44" s="8" t="s">
        <v>21</v>
      </c>
      <c r="C44" s="12"/>
      <c r="D44" s="12"/>
      <c r="E44" s="12"/>
      <c r="F44" s="12"/>
      <c r="G44" s="12"/>
      <c r="H44" s="12"/>
      <c r="I44" s="12"/>
      <c r="J44" s="12">
        <f t="shared" si="0"/>
        <v>6160.060000000005</v>
      </c>
      <c r="K44" s="12">
        <v>497.04</v>
      </c>
      <c r="L44" s="12"/>
      <c r="M44" s="12"/>
      <c r="N44" s="12"/>
      <c r="O44" s="12"/>
      <c r="P44" s="12"/>
      <c r="Q44" s="12">
        <v>497.04</v>
      </c>
      <c r="R44" s="12"/>
      <c r="S44" s="12"/>
      <c r="T44" s="12"/>
      <c r="U44" s="26" t="s">
        <v>21</v>
      </c>
      <c r="V44" s="25"/>
    </row>
    <row r="45" spans="1:22" ht="12.75">
      <c r="A45" s="16" t="s">
        <v>21</v>
      </c>
      <c r="B45" s="8" t="s">
        <v>21</v>
      </c>
      <c r="C45" s="12"/>
      <c r="D45" s="12"/>
      <c r="E45" s="12"/>
      <c r="F45" s="12"/>
      <c r="G45" s="12"/>
      <c r="H45" s="12"/>
      <c r="I45" s="12"/>
      <c r="J45" s="12">
        <f t="shared" si="0"/>
        <v>6085.060000000005</v>
      </c>
      <c r="K45" s="12">
        <v>75</v>
      </c>
      <c r="L45" s="12"/>
      <c r="M45" s="12"/>
      <c r="N45" s="12"/>
      <c r="O45" s="12"/>
      <c r="P45" s="12"/>
      <c r="Q45" s="12"/>
      <c r="R45" s="32" t="s">
        <v>86</v>
      </c>
      <c r="S45" s="33">
        <v>75</v>
      </c>
      <c r="T45" s="12"/>
      <c r="U45" s="26" t="s">
        <v>21</v>
      </c>
      <c r="V45" s="25"/>
    </row>
    <row r="46" spans="1:22" ht="12.75">
      <c r="A46" s="16" t="s">
        <v>21</v>
      </c>
      <c r="B46" s="8" t="s">
        <v>21</v>
      </c>
      <c r="C46" s="12"/>
      <c r="D46" s="12"/>
      <c r="E46" s="12"/>
      <c r="F46" s="12"/>
      <c r="G46" s="12"/>
      <c r="H46" s="12"/>
      <c r="I46" s="12"/>
      <c r="J46" s="12">
        <f t="shared" si="0"/>
        <v>5965.060000000005</v>
      </c>
      <c r="K46" s="12">
        <v>120</v>
      </c>
      <c r="L46" s="12"/>
      <c r="M46" s="12"/>
      <c r="N46" s="12"/>
      <c r="O46" s="33">
        <v>120</v>
      </c>
      <c r="P46" s="32" t="s">
        <v>100</v>
      </c>
      <c r="Q46" s="12"/>
      <c r="R46" s="12"/>
      <c r="S46" s="12"/>
      <c r="T46" s="12"/>
      <c r="U46" s="26" t="s">
        <v>21</v>
      </c>
      <c r="V46" s="25"/>
    </row>
    <row r="47" spans="1:22" ht="12.75">
      <c r="A47" s="16"/>
      <c r="B47" s="8"/>
      <c r="C47" s="8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28"/>
      <c r="V47" s="25"/>
    </row>
    <row r="48" spans="1:22" ht="13.5" thickBot="1">
      <c r="A48" s="17"/>
      <c r="B48" s="8"/>
      <c r="C48" s="8"/>
      <c r="D48" s="15">
        <f aca="true" t="shared" si="1" ref="D48:I48">SUM(D7:D47)</f>
        <v>64.6</v>
      </c>
      <c r="E48" s="15">
        <f t="shared" si="1"/>
        <v>5091</v>
      </c>
      <c r="F48" s="15">
        <f t="shared" si="1"/>
        <v>0</v>
      </c>
      <c r="G48" s="15">
        <f t="shared" si="1"/>
        <v>673.88</v>
      </c>
      <c r="H48" s="15">
        <f t="shared" si="1"/>
        <v>750</v>
      </c>
      <c r="I48" s="15">
        <f t="shared" si="1"/>
        <v>6579.48</v>
      </c>
      <c r="J48" s="13"/>
      <c r="K48" s="15">
        <f aca="true" t="shared" si="2" ref="K48:T48">SUM(K7:K47)</f>
        <v>7456.9299999999985</v>
      </c>
      <c r="L48" s="30">
        <f t="shared" si="2"/>
        <v>230.23000000000002</v>
      </c>
      <c r="M48" s="30">
        <f t="shared" si="2"/>
        <v>197</v>
      </c>
      <c r="N48" s="30">
        <f t="shared" si="2"/>
        <v>1638.8</v>
      </c>
      <c r="O48" s="30">
        <f t="shared" si="2"/>
        <v>846.48</v>
      </c>
      <c r="P48" s="30">
        <f t="shared" si="2"/>
        <v>80</v>
      </c>
      <c r="Q48" s="30">
        <f t="shared" si="2"/>
        <v>1988.16</v>
      </c>
      <c r="R48" s="30">
        <f t="shared" si="2"/>
        <v>226.68</v>
      </c>
      <c r="S48" s="30">
        <f t="shared" si="2"/>
        <v>2249.58</v>
      </c>
      <c r="T48" s="15">
        <f t="shared" si="2"/>
        <v>0</v>
      </c>
      <c r="U48" s="25"/>
      <c r="V48" s="25"/>
    </row>
    <row r="49" spans="1:22" ht="12.75">
      <c r="A49" s="17"/>
      <c r="B49" s="25"/>
      <c r="C49" s="25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5"/>
      <c r="V49" s="25"/>
    </row>
    <row r="50" spans="1:20" ht="12.75">
      <c r="A50" s="3"/>
      <c r="D50" s="2"/>
      <c r="E50" s="2"/>
      <c r="F50" s="2"/>
      <c r="G50" s="2"/>
      <c r="H50" s="2"/>
      <c r="I50" s="36">
        <f>SUM(D48:H48)</f>
        <v>6579.4800000000005</v>
      </c>
      <c r="J50" s="36"/>
      <c r="K50" s="36">
        <f>SUM(L48:T48)</f>
        <v>7456.93</v>
      </c>
      <c r="L50" s="2"/>
      <c r="M50" s="2"/>
      <c r="N50" s="34" t="s">
        <v>101</v>
      </c>
      <c r="O50" s="35">
        <v>201.48</v>
      </c>
      <c r="P50" s="2"/>
      <c r="Q50" s="2"/>
      <c r="R50" s="34" t="s">
        <v>96</v>
      </c>
      <c r="S50" s="35">
        <f>194.4+194.4+194.4+194.4+194.4+194.4</f>
        <v>1166.4</v>
      </c>
      <c r="T50" s="2"/>
    </row>
    <row r="51" spans="1:20" ht="12.75">
      <c r="A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34" t="s">
        <v>102</v>
      </c>
      <c r="O51" s="35">
        <v>250</v>
      </c>
      <c r="P51" s="2"/>
      <c r="Q51" s="2"/>
      <c r="R51" s="34" t="s">
        <v>98</v>
      </c>
      <c r="S51" s="35">
        <f>45+45+65+75</f>
        <v>230</v>
      </c>
      <c r="T51" s="2"/>
    </row>
    <row r="52" spans="4:20" ht="12.75">
      <c r="D52" s="2"/>
      <c r="E52" s="2"/>
      <c r="F52" s="2"/>
      <c r="G52" s="2"/>
      <c r="H52" s="2"/>
      <c r="I52" s="2"/>
      <c r="J52" s="2"/>
      <c r="K52" s="5"/>
      <c r="L52" s="5"/>
      <c r="M52" s="2"/>
      <c r="N52" s="34" t="s">
        <v>89</v>
      </c>
      <c r="O52" s="35">
        <v>100</v>
      </c>
      <c r="P52" s="2"/>
      <c r="Q52" s="2"/>
      <c r="R52" s="34" t="s">
        <v>90</v>
      </c>
      <c r="S52" s="35">
        <v>432</v>
      </c>
      <c r="T52" s="2"/>
    </row>
    <row r="53" spans="4:20" ht="12.75">
      <c r="D53" s="2"/>
      <c r="E53" s="2"/>
      <c r="F53" s="2"/>
      <c r="G53" s="2"/>
      <c r="H53" s="2"/>
      <c r="I53" s="2"/>
      <c r="J53" s="2"/>
      <c r="K53" s="2"/>
      <c r="L53" s="2"/>
      <c r="M53" s="2"/>
      <c r="N53" s="34" t="s">
        <v>103</v>
      </c>
      <c r="O53" s="35">
        <v>120</v>
      </c>
      <c r="P53" s="2"/>
      <c r="Q53" s="2"/>
      <c r="R53" s="34" t="s">
        <v>84</v>
      </c>
      <c r="S53" s="35">
        <v>74.52</v>
      </c>
      <c r="T53" s="2"/>
    </row>
    <row r="54" spans="4:20" ht="12.75">
      <c r="D54" s="2"/>
      <c r="E54" s="2"/>
      <c r="F54" s="2"/>
      <c r="G54" s="2"/>
      <c r="H54" s="2"/>
      <c r="I54" s="2"/>
      <c r="J54" s="2"/>
      <c r="K54" s="2"/>
      <c r="L54" s="2"/>
      <c r="M54" s="2"/>
      <c r="N54" s="34" t="s">
        <v>114</v>
      </c>
      <c r="O54" s="35">
        <v>50</v>
      </c>
      <c r="P54" s="2"/>
      <c r="Q54" s="2"/>
      <c r="R54" s="34" t="s">
        <v>108</v>
      </c>
      <c r="S54" s="35">
        <f>184.98-19.98</f>
        <v>165</v>
      </c>
      <c r="T54" s="2"/>
    </row>
    <row r="55" spans="4:20" ht="12.75">
      <c r="D55" s="2"/>
      <c r="E55" s="2"/>
      <c r="F55" s="2"/>
      <c r="G55" s="2"/>
      <c r="H55" s="2"/>
      <c r="I55" s="2"/>
      <c r="J55" s="2"/>
      <c r="K55" s="2"/>
      <c r="L55" s="2"/>
      <c r="M55" s="2"/>
      <c r="N55" s="34" t="s">
        <v>104</v>
      </c>
      <c r="O55" s="35">
        <v>125</v>
      </c>
      <c r="P55" s="2"/>
      <c r="Q55" s="2"/>
      <c r="R55" s="34" t="s">
        <v>88</v>
      </c>
      <c r="S55" s="35">
        <f>19.98+19.98</f>
        <v>39.96</v>
      </c>
      <c r="T55" s="2"/>
    </row>
    <row r="56" spans="4:20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34" t="s">
        <v>21</v>
      </c>
      <c r="O56" s="35" t="s">
        <v>21</v>
      </c>
      <c r="P56" s="2"/>
      <c r="Q56" s="2"/>
      <c r="R56" s="34" t="s">
        <v>99</v>
      </c>
      <c r="S56" s="35">
        <v>85.55</v>
      </c>
      <c r="T56" s="2"/>
    </row>
    <row r="57" spans="4:20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34"/>
      <c r="O57" s="35"/>
      <c r="P57" s="2"/>
      <c r="Q57" s="2"/>
      <c r="R57" s="32" t="s">
        <v>73</v>
      </c>
      <c r="S57" s="35">
        <v>56.15</v>
      </c>
      <c r="T57" s="2"/>
    </row>
    <row r="58" spans="4:20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34"/>
      <c r="O58" s="35"/>
      <c r="P58" s="2"/>
      <c r="Q58" s="2"/>
      <c r="R58" s="34"/>
      <c r="S58" s="35"/>
      <c r="T58" s="2"/>
    </row>
    <row r="59" spans="4:20" ht="13.5" thickBot="1">
      <c r="D59" s="2"/>
      <c r="E59" s="2"/>
      <c r="F59" s="2"/>
      <c r="G59" s="2"/>
      <c r="H59" s="2"/>
      <c r="I59" s="2"/>
      <c r="J59" s="2"/>
      <c r="K59" s="2"/>
      <c r="L59" s="2"/>
      <c r="M59" s="2"/>
      <c r="N59" s="34"/>
      <c r="O59" s="30">
        <f>SUM(O50:O58)</f>
        <v>846.48</v>
      </c>
      <c r="P59" s="2"/>
      <c r="Q59" s="2"/>
      <c r="R59" s="34"/>
      <c r="S59" s="30">
        <f>SUM(S50:S58)</f>
        <v>2249.5800000000004</v>
      </c>
      <c r="T59" s="2"/>
    </row>
    <row r="60" spans="4:20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4"/>
      <c r="S60" s="2"/>
      <c r="T60" s="2"/>
    </row>
    <row r="61" spans="4:20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4"/>
      <c r="S61" s="2"/>
      <c r="T61" s="2"/>
    </row>
    <row r="62" spans="4:20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4:20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4:20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4:20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4:20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4:20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4:20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4:20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4:20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4:20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4:20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4:20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4:20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4:20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4:20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4:20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4:20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4:20" ht="12.7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4:20" ht="12.7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4:20" ht="12.7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4:20" ht="12.7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4:20" ht="12.7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4:20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4:20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4:20" ht="12.7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4:20" ht="12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4:20" ht="12.7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4:20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4:20" ht="12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4:20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4:20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4:20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</sheetData>
  <sheetProtection/>
  <printOptions gridLines="1"/>
  <pageMargins left="0.75" right="0.75" top="1" bottom="1" header="0.5" footer="0.5"/>
  <pageSetup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8.28125" style="0" customWidth="1"/>
    <col min="2" max="2" width="20.7109375" style="0" customWidth="1"/>
    <col min="3" max="7" width="11.00390625" style="0" customWidth="1"/>
  </cols>
  <sheetData>
    <row r="1" spans="1:7" ht="12.75">
      <c r="A1" s="7" t="s">
        <v>0</v>
      </c>
      <c r="B1" s="7"/>
      <c r="C1" s="8"/>
      <c r="D1" s="8"/>
      <c r="E1" s="8"/>
      <c r="F1" s="8"/>
      <c r="G1" s="8"/>
    </row>
    <row r="2" spans="1:7" ht="12.75">
      <c r="A2" s="7" t="s">
        <v>69</v>
      </c>
      <c r="B2" s="7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10" t="s">
        <v>18</v>
      </c>
      <c r="D4" s="18">
        <v>42551</v>
      </c>
      <c r="E4" s="18">
        <v>42643</v>
      </c>
      <c r="F4" s="18">
        <v>42735</v>
      </c>
      <c r="G4" s="18">
        <v>42825</v>
      </c>
    </row>
    <row r="5" spans="1:7" ht="12.75">
      <c r="A5" s="8"/>
      <c r="B5" s="8"/>
      <c r="C5" s="10" t="s">
        <v>2</v>
      </c>
      <c r="D5" s="10" t="s">
        <v>2</v>
      </c>
      <c r="E5" s="10" t="s">
        <v>2</v>
      </c>
      <c r="F5" s="10" t="s">
        <v>2</v>
      </c>
      <c r="G5" s="10" t="s">
        <v>2</v>
      </c>
    </row>
    <row r="6" spans="1:8" ht="12.75">
      <c r="A6" s="11" t="s">
        <v>21</v>
      </c>
      <c r="B6" s="14" t="s">
        <v>107</v>
      </c>
      <c r="C6" s="19">
        <f>SUM(D6:G6)</f>
        <v>62</v>
      </c>
      <c r="D6" s="13"/>
      <c r="E6" s="13"/>
      <c r="F6" s="13">
        <v>62</v>
      </c>
      <c r="G6" s="13"/>
      <c r="H6" s="4" t="s">
        <v>21</v>
      </c>
    </row>
    <row r="7" spans="1:8" ht="12.75">
      <c r="A7" s="11" t="s">
        <v>21</v>
      </c>
      <c r="B7" s="14" t="s">
        <v>59</v>
      </c>
      <c r="C7" s="19">
        <f>SUM(D7:G7)</f>
        <v>32.870000000000005</v>
      </c>
      <c r="D7" s="13">
        <v>15</v>
      </c>
      <c r="E7" s="13"/>
      <c r="F7" s="13">
        <v>17.87</v>
      </c>
      <c r="G7" s="13"/>
      <c r="H7" s="4"/>
    </row>
    <row r="8" spans="1:8" ht="12.75">
      <c r="A8" s="11" t="s">
        <v>21</v>
      </c>
      <c r="B8" s="14" t="s">
        <v>22</v>
      </c>
      <c r="C8" s="19">
        <f>SUM(D8:G8)</f>
        <v>8.75</v>
      </c>
      <c r="D8" s="13">
        <v>2.5</v>
      </c>
      <c r="E8" s="13">
        <f>0.75+2.5</f>
        <v>3.25</v>
      </c>
      <c r="F8" s="13"/>
      <c r="G8" s="13">
        <v>3</v>
      </c>
      <c r="H8" s="4"/>
    </row>
    <row r="9" spans="1:7" ht="12.75">
      <c r="A9" s="11" t="s">
        <v>21</v>
      </c>
      <c r="B9" s="14" t="s">
        <v>48</v>
      </c>
      <c r="C9" s="19">
        <f aca="true" t="shared" si="0" ref="C9:C16">SUM(D9:G9)</f>
        <v>16.08</v>
      </c>
      <c r="D9" s="13">
        <f>3+6.48</f>
        <v>9.48</v>
      </c>
      <c r="E9" s="13"/>
      <c r="F9" s="13"/>
      <c r="G9" s="13">
        <v>6.6</v>
      </c>
    </row>
    <row r="10" spans="1:7" ht="12.75">
      <c r="A10" s="11" t="s">
        <v>21</v>
      </c>
      <c r="B10" s="14" t="s">
        <v>22</v>
      </c>
      <c r="C10" s="19">
        <f t="shared" si="0"/>
        <v>4</v>
      </c>
      <c r="D10" s="13"/>
      <c r="E10" s="13"/>
      <c r="F10" s="13"/>
      <c r="G10" s="13">
        <v>4</v>
      </c>
    </row>
    <row r="11" spans="1:7" ht="12.75">
      <c r="A11" s="11" t="s">
        <v>21</v>
      </c>
      <c r="B11" s="14" t="s">
        <v>19</v>
      </c>
      <c r="C11" s="19">
        <f t="shared" si="0"/>
        <v>28</v>
      </c>
      <c r="D11" s="13"/>
      <c r="E11" s="13"/>
      <c r="F11" s="13"/>
      <c r="G11" s="13">
        <v>28</v>
      </c>
    </row>
    <row r="12" spans="1:7" ht="12.75">
      <c r="A12" s="11" t="s">
        <v>21</v>
      </c>
      <c r="B12" s="14" t="s">
        <v>106</v>
      </c>
      <c r="C12" s="19">
        <f t="shared" si="0"/>
        <v>55</v>
      </c>
      <c r="D12" s="13"/>
      <c r="E12" s="13"/>
      <c r="F12" s="13">
        <v>55</v>
      </c>
      <c r="G12" s="13"/>
    </row>
    <row r="13" spans="1:7" ht="12.75">
      <c r="A13" s="11" t="s">
        <v>21</v>
      </c>
      <c r="B13" s="14" t="s">
        <v>105</v>
      </c>
      <c r="C13" s="19">
        <f t="shared" si="0"/>
        <v>19.98</v>
      </c>
      <c r="D13" s="13">
        <v>19.98</v>
      </c>
      <c r="E13" s="13"/>
      <c r="F13" s="13"/>
      <c r="G13" s="13"/>
    </row>
    <row r="14" spans="1:7" ht="12.75">
      <c r="A14" s="11" t="s">
        <v>21</v>
      </c>
      <c r="B14" s="14" t="s">
        <v>66</v>
      </c>
      <c r="C14" s="19">
        <f t="shared" si="0"/>
        <v>0</v>
      </c>
      <c r="D14" s="13"/>
      <c r="E14" s="13"/>
      <c r="F14" s="13"/>
      <c r="G14" s="13"/>
    </row>
    <row r="15" spans="1:7" ht="12.75">
      <c r="A15" s="11" t="s">
        <v>21</v>
      </c>
      <c r="B15" s="14" t="s">
        <v>65</v>
      </c>
      <c r="C15" s="19">
        <f t="shared" si="0"/>
        <v>0</v>
      </c>
      <c r="D15" s="13"/>
      <c r="E15" s="13"/>
      <c r="F15" s="13"/>
      <c r="G15" s="13"/>
    </row>
    <row r="16" spans="1:7" ht="12.75">
      <c r="A16" s="11" t="s">
        <v>21</v>
      </c>
      <c r="B16" s="14"/>
      <c r="C16" s="19">
        <f t="shared" si="0"/>
        <v>0</v>
      </c>
      <c r="D16" s="13"/>
      <c r="E16" s="13"/>
      <c r="F16" s="13"/>
      <c r="G16" s="13"/>
    </row>
    <row r="17" spans="1:7" ht="12.75">
      <c r="A17" s="14"/>
      <c r="B17" s="14"/>
      <c r="C17" s="12" t="s">
        <v>21</v>
      </c>
      <c r="D17" s="13"/>
      <c r="E17" s="13"/>
      <c r="F17" s="13"/>
      <c r="G17" s="13"/>
    </row>
    <row r="18" spans="1:7" ht="13.5" thickBot="1">
      <c r="A18" s="14"/>
      <c r="B18" s="14"/>
      <c r="C18" s="20">
        <f>SUM(D18:G18)</f>
        <v>226.68</v>
      </c>
      <c r="D18" s="20">
        <f>SUM(D6:D17)</f>
        <v>46.96</v>
      </c>
      <c r="E18" s="20">
        <f>SUM(E6:E17)</f>
        <v>3.25</v>
      </c>
      <c r="F18" s="20">
        <f>SUM(F6:F17)</f>
        <v>134.87</v>
      </c>
      <c r="G18" s="20">
        <f>SUM(G6:G17)</f>
        <v>41.6</v>
      </c>
    </row>
    <row r="19" spans="1:7" ht="12.75">
      <c r="A19" s="8"/>
      <c r="B19" s="8"/>
      <c r="C19" s="12"/>
      <c r="D19" s="13"/>
      <c r="E19" s="13"/>
      <c r="F19" s="13"/>
      <c r="G19" s="13"/>
    </row>
    <row r="20" spans="1:7" ht="12.75">
      <c r="A20" s="7" t="s">
        <v>23</v>
      </c>
      <c r="B20" s="8"/>
      <c r="C20" s="12"/>
      <c r="D20" s="13"/>
      <c r="E20" s="13"/>
      <c r="F20" s="13"/>
      <c r="G20" s="13"/>
    </row>
    <row r="21" spans="1:7" ht="12.75">
      <c r="A21" s="8"/>
      <c r="B21" s="8" t="s">
        <v>20</v>
      </c>
      <c r="C21" s="19">
        <f aca="true" t="shared" si="1" ref="C21:C28">SUM(D21:G21)</f>
        <v>16.08</v>
      </c>
      <c r="D21" s="13">
        <v>9.48</v>
      </c>
      <c r="E21" s="13"/>
      <c r="F21" s="13"/>
      <c r="G21" s="13">
        <v>6.6</v>
      </c>
    </row>
    <row r="22" spans="1:7" ht="12.75">
      <c r="A22" s="8"/>
      <c r="B22" s="8" t="s">
        <v>19</v>
      </c>
      <c r="C22" s="19">
        <f t="shared" si="1"/>
        <v>28</v>
      </c>
      <c r="D22" s="13"/>
      <c r="E22" s="13"/>
      <c r="F22" s="13"/>
      <c r="G22" s="13">
        <v>28</v>
      </c>
    </row>
    <row r="23" spans="1:7" ht="12.75">
      <c r="A23" s="8"/>
      <c r="B23" s="8" t="s">
        <v>24</v>
      </c>
      <c r="C23" s="19">
        <f t="shared" si="1"/>
        <v>32.870000000000005</v>
      </c>
      <c r="D23" s="13">
        <v>15</v>
      </c>
      <c r="E23" s="13"/>
      <c r="F23" s="13">
        <v>17.87</v>
      </c>
      <c r="G23" s="13"/>
    </row>
    <row r="24" spans="1:7" ht="12.75">
      <c r="A24" s="8"/>
      <c r="B24" s="8" t="s">
        <v>22</v>
      </c>
      <c r="C24" s="19">
        <f t="shared" si="1"/>
        <v>12.75</v>
      </c>
      <c r="D24" s="13">
        <v>2.5</v>
      </c>
      <c r="E24" s="13">
        <v>3.25</v>
      </c>
      <c r="F24" s="13"/>
      <c r="G24" s="13">
        <f>3+4</f>
        <v>7</v>
      </c>
    </row>
    <row r="25" spans="1:7" ht="12.75">
      <c r="A25" s="8"/>
      <c r="B25" s="8" t="s">
        <v>109</v>
      </c>
      <c r="C25" s="19"/>
      <c r="D25" s="13"/>
      <c r="E25" s="13"/>
      <c r="F25" s="13"/>
      <c r="G25" s="13"/>
    </row>
    <row r="26" spans="1:7" ht="12.75">
      <c r="A26" s="8"/>
      <c r="B26" s="8" t="s">
        <v>67</v>
      </c>
      <c r="C26" s="19">
        <f t="shared" si="1"/>
        <v>55</v>
      </c>
      <c r="D26" s="13"/>
      <c r="E26" s="13"/>
      <c r="F26" s="13">
        <v>55</v>
      </c>
      <c r="G26" s="13"/>
    </row>
    <row r="27" spans="1:7" ht="12.75">
      <c r="A27" s="8"/>
      <c r="B27" s="8" t="s">
        <v>107</v>
      </c>
      <c r="C27" s="19">
        <f t="shared" si="1"/>
        <v>62</v>
      </c>
      <c r="D27" s="13"/>
      <c r="E27" s="13"/>
      <c r="F27" s="13">
        <v>62</v>
      </c>
      <c r="G27" s="13"/>
    </row>
    <row r="28" spans="1:7" ht="12.75">
      <c r="A28" s="8"/>
      <c r="B28" s="8" t="s">
        <v>64</v>
      </c>
      <c r="C28" s="19">
        <f t="shared" si="1"/>
        <v>19.98</v>
      </c>
      <c r="D28" s="13">
        <v>19.98</v>
      </c>
      <c r="E28" s="13"/>
      <c r="F28" s="13"/>
      <c r="G28" s="13"/>
    </row>
    <row r="29" spans="1:7" ht="12.75">
      <c r="A29" s="8"/>
      <c r="B29" s="8"/>
      <c r="C29" s="21"/>
      <c r="D29" s="8"/>
      <c r="E29" s="8"/>
      <c r="F29" s="8"/>
      <c r="G29" s="8"/>
    </row>
    <row r="30" spans="1:7" ht="13.5" thickBot="1">
      <c r="A30" s="8"/>
      <c r="B30" s="8"/>
      <c r="C30" s="20">
        <f>SUM(C21:C29)</f>
        <v>226.67999999999998</v>
      </c>
      <c r="D30" s="20">
        <f>SUM(D21:D29)</f>
        <v>46.96</v>
      </c>
      <c r="E30" s="20">
        <f>SUM(E21:E29)</f>
        <v>3.25</v>
      </c>
      <c r="F30" s="20">
        <f>SUM(F21:F29)</f>
        <v>134.87</v>
      </c>
      <c r="G30" s="20">
        <f>SUM(G21:G29)</f>
        <v>41.6</v>
      </c>
    </row>
    <row r="31" spans="1:7" ht="12.75">
      <c r="A31" s="8"/>
      <c r="B31" s="8"/>
      <c r="C31" s="8"/>
      <c r="D31" s="8"/>
      <c r="E31" s="8"/>
      <c r="F31" s="8"/>
      <c r="G31" s="8"/>
    </row>
    <row r="32" spans="1:7" ht="12.75">
      <c r="A32" s="8"/>
      <c r="B32" s="8"/>
      <c r="C32" s="8"/>
      <c r="D32" s="8"/>
      <c r="E32" s="8"/>
      <c r="F32" s="8"/>
      <c r="G32" s="8"/>
    </row>
  </sheetData>
  <sheetProtection/>
  <printOptions gridLines="1"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20.7109375" style="0" customWidth="1"/>
    <col min="3" max="6" width="10.7109375" style="0" customWidth="1"/>
    <col min="7" max="7" width="1.7109375" style="0" customWidth="1"/>
    <col min="8" max="11" width="10.7109375" style="0" customWidth="1"/>
    <col min="12" max="12" width="1.7109375" style="0" customWidth="1"/>
    <col min="13" max="14" width="10.7109375" style="0" customWidth="1"/>
  </cols>
  <sheetData>
    <row r="1" spans="1:14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75">
      <c r="A2" s="7" t="s">
        <v>130</v>
      </c>
      <c r="B2" s="8"/>
      <c r="C2" s="8"/>
      <c r="D2" s="8"/>
      <c r="E2" s="29" t="s">
        <v>21</v>
      </c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8"/>
      <c r="B4" s="10"/>
      <c r="C4" s="10" t="s">
        <v>37</v>
      </c>
      <c r="D4" s="10"/>
      <c r="E4" s="10"/>
      <c r="F4" s="10" t="s">
        <v>37</v>
      </c>
      <c r="G4" s="10"/>
      <c r="H4" s="8"/>
      <c r="I4" s="8"/>
      <c r="J4" s="8"/>
      <c r="K4" s="8"/>
      <c r="L4" s="8"/>
      <c r="M4" s="8"/>
      <c r="N4" s="8"/>
    </row>
    <row r="5" spans="1:14" ht="12.75">
      <c r="A5" s="7" t="s">
        <v>21</v>
      </c>
      <c r="B5" s="10" t="s">
        <v>3</v>
      </c>
      <c r="C5" s="22">
        <v>42826</v>
      </c>
      <c r="D5" s="10" t="s">
        <v>38</v>
      </c>
      <c r="E5" s="10" t="s">
        <v>39</v>
      </c>
      <c r="F5" s="22">
        <v>43190</v>
      </c>
      <c r="G5" s="10"/>
      <c r="H5" s="8"/>
      <c r="I5" s="8"/>
      <c r="J5" s="8"/>
      <c r="K5" s="8"/>
      <c r="L5" s="8"/>
      <c r="M5" s="8"/>
      <c r="N5" s="8"/>
    </row>
    <row r="6" spans="1:14" ht="12.75">
      <c r="A6" s="7" t="s">
        <v>21</v>
      </c>
      <c r="B6" s="8"/>
      <c r="C6" s="10" t="s">
        <v>2</v>
      </c>
      <c r="D6" s="10" t="s">
        <v>2</v>
      </c>
      <c r="E6" s="10" t="s">
        <v>2</v>
      </c>
      <c r="F6" s="10" t="s">
        <v>2</v>
      </c>
      <c r="G6" s="10" t="s">
        <v>21</v>
      </c>
      <c r="H6" s="8"/>
      <c r="I6" s="8"/>
      <c r="J6" s="8"/>
      <c r="K6" s="8"/>
      <c r="L6" s="8"/>
      <c r="M6" s="8"/>
      <c r="N6" s="8"/>
    </row>
    <row r="7" spans="1:14" ht="12.75">
      <c r="A7" s="8" t="s">
        <v>40</v>
      </c>
      <c r="B7" s="23" t="s">
        <v>4</v>
      </c>
      <c r="C7" s="13">
        <v>4402</v>
      </c>
      <c r="D7" s="13"/>
      <c r="E7" s="13"/>
      <c r="F7" s="13">
        <f aca="true" t="shared" si="0" ref="F7:F13">SUM(C7:E7)</f>
        <v>4402</v>
      </c>
      <c r="G7" s="13"/>
      <c r="H7" s="8"/>
      <c r="I7" s="8"/>
      <c r="J7" s="8"/>
      <c r="K7" s="8"/>
      <c r="L7" s="8"/>
      <c r="M7" s="8"/>
      <c r="N7" s="8"/>
    </row>
    <row r="8" spans="1:14" ht="12.75">
      <c r="A8" s="8" t="s">
        <v>47</v>
      </c>
      <c r="B8" s="24" t="s">
        <v>55</v>
      </c>
      <c r="C8" s="13">
        <v>799</v>
      </c>
      <c r="D8" s="13"/>
      <c r="E8" s="13"/>
      <c r="F8" s="13">
        <f t="shared" si="0"/>
        <v>799</v>
      </c>
      <c r="G8" s="13"/>
      <c r="H8" s="8"/>
      <c r="I8" s="8"/>
      <c r="J8" s="8"/>
      <c r="K8" s="8"/>
      <c r="L8" s="8"/>
      <c r="M8" s="8"/>
      <c r="N8" s="8"/>
    </row>
    <row r="9" spans="1:14" ht="12.75">
      <c r="A9" s="8" t="s">
        <v>50</v>
      </c>
      <c r="B9" s="24" t="s">
        <v>56</v>
      </c>
      <c r="C9" s="13">
        <v>1</v>
      </c>
      <c r="D9" s="13"/>
      <c r="E9" s="13"/>
      <c r="F9" s="13">
        <f t="shared" si="0"/>
        <v>1</v>
      </c>
      <c r="G9" s="13"/>
      <c r="H9" s="8"/>
      <c r="I9" s="8"/>
      <c r="J9" s="8"/>
      <c r="K9" s="8"/>
      <c r="L9" s="8"/>
      <c r="M9" s="8"/>
      <c r="N9" s="8"/>
    </row>
    <row r="10" spans="1:14" ht="12.75">
      <c r="A10" s="8" t="s">
        <v>63</v>
      </c>
      <c r="B10" s="11">
        <v>41745</v>
      </c>
      <c r="C10" s="13">
        <v>370.68</v>
      </c>
      <c r="D10" s="13"/>
      <c r="E10" s="13"/>
      <c r="F10" s="13">
        <f t="shared" si="0"/>
        <v>370.68</v>
      </c>
      <c r="G10" s="13"/>
      <c r="H10" s="8"/>
      <c r="I10" s="8"/>
      <c r="J10" s="8"/>
      <c r="K10" s="8"/>
      <c r="L10" s="8"/>
      <c r="M10" s="8"/>
      <c r="N10" s="8"/>
    </row>
    <row r="11" spans="1:14" ht="12.75">
      <c r="A11" s="8" t="s">
        <v>128</v>
      </c>
      <c r="B11" s="11">
        <v>42543</v>
      </c>
      <c r="C11" s="13">
        <v>1618.8</v>
      </c>
      <c r="D11" s="13"/>
      <c r="E11" s="13"/>
      <c r="F11" s="13">
        <f t="shared" si="0"/>
        <v>1618.8</v>
      </c>
      <c r="G11" s="13"/>
      <c r="H11" s="8"/>
      <c r="I11" s="8"/>
      <c r="J11" s="8"/>
      <c r="K11" s="8"/>
      <c r="L11" s="8"/>
      <c r="M11" s="8"/>
      <c r="N11" s="8"/>
    </row>
    <row r="12" spans="1:14" ht="12.75">
      <c r="A12" s="8" t="s">
        <v>127</v>
      </c>
      <c r="B12" s="11">
        <v>42725</v>
      </c>
      <c r="C12" s="13">
        <v>20</v>
      </c>
      <c r="D12" s="13"/>
      <c r="E12" s="13"/>
      <c r="F12" s="13">
        <f t="shared" si="0"/>
        <v>20</v>
      </c>
      <c r="G12" s="13"/>
      <c r="H12" s="8"/>
      <c r="I12" s="8"/>
      <c r="J12" s="8"/>
      <c r="K12" s="8"/>
      <c r="L12" s="8"/>
      <c r="M12" s="8"/>
      <c r="N12" s="8"/>
    </row>
    <row r="13" spans="1:14" ht="12.75">
      <c r="A13" s="8" t="s">
        <v>63</v>
      </c>
      <c r="B13" s="11">
        <v>43001</v>
      </c>
      <c r="C13" s="13">
        <v>0</v>
      </c>
      <c r="D13" s="13">
        <v>650</v>
      </c>
      <c r="E13" s="13"/>
      <c r="F13" s="13">
        <f t="shared" si="0"/>
        <v>650</v>
      </c>
      <c r="G13" s="13"/>
      <c r="H13" s="8"/>
      <c r="I13" s="8"/>
      <c r="J13" s="8"/>
      <c r="K13" s="8"/>
      <c r="L13" s="8"/>
      <c r="M13" s="8"/>
      <c r="N13" s="8"/>
    </row>
    <row r="14" spans="1:14" ht="12.75">
      <c r="A14" s="8" t="s">
        <v>21</v>
      </c>
      <c r="B14" s="8"/>
      <c r="C14" s="13"/>
      <c r="D14" s="13" t="s">
        <v>21</v>
      </c>
      <c r="E14" s="13"/>
      <c r="F14" s="13"/>
      <c r="G14" s="13"/>
      <c r="H14" s="8"/>
      <c r="I14" s="8"/>
      <c r="J14" s="8"/>
      <c r="K14" s="8"/>
      <c r="L14" s="8"/>
      <c r="M14" s="8"/>
      <c r="N14" s="8"/>
    </row>
    <row r="15" spans="1:14" ht="13.5" thickBot="1">
      <c r="A15" s="8"/>
      <c r="B15" s="8"/>
      <c r="C15" s="15">
        <f>SUM(C7:C14)</f>
        <v>7211.4800000000005</v>
      </c>
      <c r="D15" s="15">
        <f>SUM(D7:D14)</f>
        <v>650</v>
      </c>
      <c r="E15" s="15">
        <f>SUM(E7:E14)</f>
        <v>0</v>
      </c>
      <c r="F15" s="15">
        <f>SUM(F7:F14)</f>
        <v>7861.4800000000005</v>
      </c>
      <c r="G15" s="13"/>
      <c r="H15" s="8"/>
      <c r="I15" s="8"/>
      <c r="J15" s="8"/>
      <c r="K15" s="8"/>
      <c r="L15" s="8"/>
      <c r="M15" s="8"/>
      <c r="N15" s="8"/>
    </row>
    <row r="16" spans="1:1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 t="s">
        <v>42</v>
      </c>
      <c r="B20" s="8" t="s">
        <v>45</v>
      </c>
      <c r="C20" s="8" t="s">
        <v>60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8" t="s">
        <v>43</v>
      </c>
      <c r="B21" s="8" t="s">
        <v>45</v>
      </c>
      <c r="C21" s="8" t="s">
        <v>46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8" t="s">
        <v>129</v>
      </c>
      <c r="B22" s="8" t="s">
        <v>45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8" t="s">
        <v>44</v>
      </c>
      <c r="B23" s="8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8" t="s">
        <v>61</v>
      </c>
      <c r="B24" s="8" t="s">
        <v>45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8" t="s">
        <v>62</v>
      </c>
      <c r="B25" s="8" t="s">
        <v>45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2.75">
      <c r="A27" s="8" t="s">
        <v>49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8" t="s">
        <v>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8" t="s">
        <v>51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</sheetData>
  <sheetProtection/>
  <printOptions/>
  <pageMargins left="0.75" right="0.75" top="1" bottom="1" header="0.5" footer="0.5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Burton</dc:creator>
  <cp:keywords/>
  <dc:description/>
  <cp:lastModifiedBy>parishclerk Draughton</cp:lastModifiedBy>
  <cp:lastPrinted>2017-04-11T09:22:46Z</cp:lastPrinted>
  <dcterms:created xsi:type="dcterms:W3CDTF">2009-04-21T13:19:17Z</dcterms:created>
  <dcterms:modified xsi:type="dcterms:W3CDTF">2018-04-07T16:39:15Z</dcterms:modified>
  <cp:category/>
  <cp:version/>
  <cp:contentType/>
  <cp:contentStatus/>
</cp:coreProperties>
</file>